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ŽS km 12,420 ..." sheetId="2" r:id="rId2"/>
    <sheet name="02 - Oprava ŽS - Zákolany" sheetId="3" r:id="rId3"/>
    <sheet name="03 - Nástupiště Zákolany" sheetId="4" r:id="rId4"/>
    <sheet name="04 - Oprava ŽS km 17,000 ..." sheetId="5" r:id="rId5"/>
    <sheet name="05 - Oprava ŽS km 20,000 ..." sheetId="6" r:id="rId6"/>
    <sheet name="06 - Oprava přejezdu P2455" sheetId="7" r:id="rId7"/>
    <sheet name="07 - Oprava přejezdu P2462" sheetId="8" r:id="rId8"/>
    <sheet name="08 - Oprava přejezdu P2465" sheetId="9" r:id="rId9"/>
    <sheet name="09 - Oprava přejezdu P2466" sheetId="10" r:id="rId10"/>
    <sheet name="10 - Oprava přejezdu P2467" sheetId="11" r:id="rId11"/>
    <sheet name="11.1 - Technologická část" sheetId="12" r:id="rId12"/>
    <sheet name="11.2 - Stavební část" sheetId="13" r:id="rId13"/>
    <sheet name="12 - VRN" sheetId="14" r:id="rId14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'01 - Oprava ŽS km 12,420 ...'!$C$120:$K$288</definedName>
    <definedName name="_xlnm.Print_Area" localSheetId="1">'01 - Oprava ŽS km 12,420 ...'!$C$108:$K$288</definedName>
    <definedName name="_xlnm.Print_Titles" localSheetId="1">'01 - Oprava ŽS km 12,420 ...'!$120:$120</definedName>
    <definedName name="_xlnm._FilterDatabase" localSheetId="2" hidden="1">'02 - Oprava ŽS - Zákolany'!$C$119:$K$244</definedName>
    <definedName name="_xlnm.Print_Area" localSheetId="2">'02 - Oprava ŽS - Zákolany'!$C$107:$K$244</definedName>
    <definedName name="_xlnm.Print_Titles" localSheetId="2">'02 - Oprava ŽS - Zákolany'!$119:$119</definedName>
    <definedName name="_xlnm._FilterDatabase" localSheetId="3" hidden="1">'03 - Nástupiště Zákolany'!$C$119:$K$173</definedName>
    <definedName name="_xlnm.Print_Area" localSheetId="3">'03 - Nástupiště Zákolany'!$C$107:$K$173</definedName>
    <definedName name="_xlnm.Print_Titles" localSheetId="3">'03 - Nástupiště Zákolany'!$119:$119</definedName>
    <definedName name="_xlnm._FilterDatabase" localSheetId="4" hidden="1">'04 - Oprava ŽS km 17,000 ...'!$C$120:$K$231</definedName>
    <definedName name="_xlnm.Print_Area" localSheetId="4">'04 - Oprava ŽS km 17,000 ...'!$C$108:$K$231</definedName>
    <definedName name="_xlnm.Print_Titles" localSheetId="4">'04 - Oprava ŽS km 17,000 ...'!$120:$120</definedName>
    <definedName name="_xlnm._FilterDatabase" localSheetId="5" hidden="1">'05 - Oprava ŽS km 20,000 ...'!$C$120:$K$253</definedName>
    <definedName name="_xlnm.Print_Area" localSheetId="5">'05 - Oprava ŽS km 20,000 ...'!$C$108:$K$253</definedName>
    <definedName name="_xlnm.Print_Titles" localSheetId="5">'05 - Oprava ŽS km 20,000 ...'!$120:$120</definedName>
    <definedName name="_xlnm._FilterDatabase" localSheetId="6" hidden="1">'06 - Oprava přejezdu P2455'!$C$120:$K$184</definedName>
    <definedName name="_xlnm.Print_Area" localSheetId="6">'06 - Oprava přejezdu P2455'!$C$108:$K$184</definedName>
    <definedName name="_xlnm.Print_Titles" localSheetId="6">'06 - Oprava přejezdu P2455'!$120:$120</definedName>
    <definedName name="_xlnm._FilterDatabase" localSheetId="7" hidden="1">'07 - Oprava přejezdu P2462'!$C$121:$K$269</definedName>
    <definedName name="_xlnm.Print_Area" localSheetId="7">'07 - Oprava přejezdu P2462'!$C$109:$K$269</definedName>
    <definedName name="_xlnm.Print_Titles" localSheetId="7">'07 - Oprava přejezdu P2462'!$121:$121</definedName>
    <definedName name="_xlnm._FilterDatabase" localSheetId="8" hidden="1">'08 - Oprava přejezdu P2465'!$C$120:$K$232</definedName>
    <definedName name="_xlnm.Print_Area" localSheetId="8">'08 - Oprava přejezdu P2465'!$C$108:$K$232</definedName>
    <definedName name="_xlnm.Print_Titles" localSheetId="8">'08 - Oprava přejezdu P2465'!$120:$120</definedName>
    <definedName name="_xlnm._FilterDatabase" localSheetId="9" hidden="1">'09 - Oprava přejezdu P2466'!$C$121:$K$257</definedName>
    <definedName name="_xlnm.Print_Area" localSheetId="9">'09 - Oprava přejezdu P2466'!$C$109:$K$257</definedName>
    <definedName name="_xlnm.Print_Titles" localSheetId="9">'09 - Oprava přejezdu P2466'!$121:$121</definedName>
    <definedName name="_xlnm._FilterDatabase" localSheetId="10" hidden="1">'10 - Oprava přejezdu P2467'!$C$120:$K$193</definedName>
    <definedName name="_xlnm.Print_Area" localSheetId="10">'10 - Oprava přejezdu P2467'!$C$108:$K$193</definedName>
    <definedName name="_xlnm.Print_Titles" localSheetId="10">'10 - Oprava přejezdu P2467'!$120:$120</definedName>
    <definedName name="_xlnm._FilterDatabase" localSheetId="11" hidden="1">'11.1 - Technologická část'!$C$122:$K$145</definedName>
    <definedName name="_xlnm.Print_Area" localSheetId="11">'11.1 - Technologická část'!$C$108:$K$145</definedName>
    <definedName name="_xlnm.Print_Titles" localSheetId="11">'11.1 - Technologická část'!$122:$122</definedName>
    <definedName name="_xlnm._FilterDatabase" localSheetId="12" hidden="1">'11.2 - Stavební část'!$C$125:$K$150</definedName>
    <definedName name="_xlnm.Print_Area" localSheetId="12">'11.2 - Stavební část'!$C$111:$K$150</definedName>
    <definedName name="_xlnm.Print_Titles" localSheetId="12">'11.2 - Stavební část'!$125:$125</definedName>
    <definedName name="_xlnm._FilterDatabase" localSheetId="13" hidden="1">'12 - VRN'!$C$116:$K$155</definedName>
    <definedName name="_xlnm.Print_Area" localSheetId="13">'12 - VRN'!$C$104:$K$155</definedName>
    <definedName name="_xlnm.Print_Titles" localSheetId="13">'12 - VRN'!$116:$116</definedName>
  </definedNames>
  <calcPr/>
</workbook>
</file>

<file path=xl/calcChain.xml><?xml version="1.0" encoding="utf-8"?>
<calcChain xmlns="http://schemas.openxmlformats.org/spreadsheetml/2006/main">
  <c i="14" l="1" r="J37"/>
  <c r="J36"/>
  <c i="1" r="AY108"/>
  <c i="14" r="J35"/>
  <c i="1" r="AX108"/>
  <c i="14"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107"/>
  <c i="13" r="J39"/>
  <c r="J38"/>
  <c i="1" r="AY107"/>
  <c i="13" r="J37"/>
  <c i="1" r="AX107"/>
  <c i="13"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T131"/>
  <c r="R133"/>
  <c r="R132"/>
  <c r="R131"/>
  <c r="P133"/>
  <c r="P132"/>
  <c r="P131"/>
  <c r="BI129"/>
  <c r="BH129"/>
  <c r="BG129"/>
  <c r="BF129"/>
  <c r="T129"/>
  <c r="T128"/>
  <c r="T127"/>
  <c r="R129"/>
  <c r="R128"/>
  <c r="R127"/>
  <c r="P129"/>
  <c r="P128"/>
  <c r="P127"/>
  <c r="J123"/>
  <c r="F122"/>
  <c r="F120"/>
  <c r="E118"/>
  <c r="J94"/>
  <c r="F93"/>
  <c r="F91"/>
  <c r="E89"/>
  <c r="J23"/>
  <c r="E23"/>
  <c r="J122"/>
  <c r="J22"/>
  <c r="J20"/>
  <c r="E20"/>
  <c r="F94"/>
  <c r="J19"/>
  <c r="J14"/>
  <c r="J120"/>
  <c r="E7"/>
  <c r="E85"/>
  <c i="12" r="J39"/>
  <c r="J38"/>
  <c i="1" r="AY106"/>
  <c i="12" r="J37"/>
  <c i="1" r="AX106"/>
  <c i="12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9"/>
  <c r="F117"/>
  <c r="E115"/>
  <c r="J94"/>
  <c r="F93"/>
  <c r="F91"/>
  <c r="E89"/>
  <c r="J23"/>
  <c r="E23"/>
  <c r="J93"/>
  <c r="J22"/>
  <c r="J20"/>
  <c r="E20"/>
  <c r="F120"/>
  <c r="J19"/>
  <c r="J14"/>
  <c r="J117"/>
  <c r="E7"/>
  <c r="E85"/>
  <c i="11" r="J37"/>
  <c r="J36"/>
  <c i="1" r="AY104"/>
  <c i="11" r="J35"/>
  <c i="1" r="AX104"/>
  <c i="11" r="BI190"/>
  <c r="BH190"/>
  <c r="BG190"/>
  <c r="BF190"/>
  <c r="T190"/>
  <c r="T189"/>
  <c r="R190"/>
  <c r="R189"/>
  <c r="P190"/>
  <c r="P189"/>
  <c r="BI184"/>
  <c r="BH184"/>
  <c r="BG184"/>
  <c r="BF184"/>
  <c r="T184"/>
  <c r="R184"/>
  <c r="P184"/>
  <c r="BI179"/>
  <c r="BH179"/>
  <c r="BG179"/>
  <c r="BF179"/>
  <c r="T179"/>
  <c r="R179"/>
  <c r="P179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91"/>
  <c r="J20"/>
  <c r="J18"/>
  <c r="E18"/>
  <c r="F118"/>
  <c r="J17"/>
  <c r="J12"/>
  <c r="J115"/>
  <c r="E7"/>
  <c r="E111"/>
  <c i="10" r="J37"/>
  <c r="J36"/>
  <c i="1" r="AY103"/>
  <c i="10" r="J35"/>
  <c i="1" r="AX103"/>
  <c i="10" r="BI254"/>
  <c r="BH254"/>
  <c r="BG254"/>
  <c r="BF254"/>
  <c r="T254"/>
  <c r="T253"/>
  <c r="R254"/>
  <c r="R253"/>
  <c r="P254"/>
  <c r="P253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T124"/>
  <c r="R125"/>
  <c r="R124"/>
  <c r="P125"/>
  <c r="P124"/>
  <c r="J119"/>
  <c r="F118"/>
  <c r="F116"/>
  <c r="E114"/>
  <c r="J92"/>
  <c r="F91"/>
  <c r="F89"/>
  <c r="E87"/>
  <c r="J21"/>
  <c r="E21"/>
  <c r="J118"/>
  <c r="J20"/>
  <c r="J18"/>
  <c r="E18"/>
  <c r="F119"/>
  <c r="J17"/>
  <c r="J12"/>
  <c r="J116"/>
  <c r="E7"/>
  <c r="E112"/>
  <c i="9" r="J37"/>
  <c r="J36"/>
  <c i="1" r="AY102"/>
  <c i="9" r="J35"/>
  <c i="1" r="AX102"/>
  <c i="9" r="BI229"/>
  <c r="BH229"/>
  <c r="BG229"/>
  <c r="BF229"/>
  <c r="T229"/>
  <c r="T228"/>
  <c r="R229"/>
  <c r="R228"/>
  <c r="P229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91"/>
  <c r="J20"/>
  <c r="J18"/>
  <c r="E18"/>
  <c r="F118"/>
  <c r="J17"/>
  <c r="J12"/>
  <c r="J115"/>
  <c r="E7"/>
  <c r="E111"/>
  <c i="8" r="J37"/>
  <c r="J36"/>
  <c i="1" r="AY101"/>
  <c i="8" r="J35"/>
  <c i="1" r="AX101"/>
  <c i="8" r="BI266"/>
  <c r="BH266"/>
  <c r="BG266"/>
  <c r="BF266"/>
  <c r="T266"/>
  <c r="T265"/>
  <c r="R266"/>
  <c r="R265"/>
  <c r="P266"/>
  <c r="P265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T124"/>
  <c r="R125"/>
  <c r="R124"/>
  <c r="P125"/>
  <c r="P124"/>
  <c r="J119"/>
  <c r="F118"/>
  <c r="F116"/>
  <c r="E114"/>
  <c r="J92"/>
  <c r="F91"/>
  <c r="F89"/>
  <c r="E87"/>
  <c r="J21"/>
  <c r="E21"/>
  <c r="J91"/>
  <c r="J20"/>
  <c r="J18"/>
  <c r="E18"/>
  <c r="F119"/>
  <c r="J17"/>
  <c r="J12"/>
  <c r="J116"/>
  <c r="E7"/>
  <c r="E85"/>
  <c i="7" r="J37"/>
  <c r="J36"/>
  <c i="1" r="AY100"/>
  <c i="7" r="J35"/>
  <c i="1" r="AX100"/>
  <c i="7" r="BI181"/>
  <c r="BH181"/>
  <c r="BG181"/>
  <c r="BF181"/>
  <c r="T181"/>
  <c r="T180"/>
  <c r="R181"/>
  <c r="R180"/>
  <c r="P181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91"/>
  <c r="J20"/>
  <c r="J18"/>
  <c r="E18"/>
  <c r="F118"/>
  <c r="J17"/>
  <c r="J12"/>
  <c r="J89"/>
  <c r="E7"/>
  <c r="E111"/>
  <c i="6" r="J37"/>
  <c r="J36"/>
  <c i="1" r="AY99"/>
  <c i="6" r="J35"/>
  <c i="1" r="AX99"/>
  <c i="6" r="BI249"/>
  <c r="BH249"/>
  <c r="BG249"/>
  <c r="BF249"/>
  <c r="T249"/>
  <c r="R249"/>
  <c r="P249"/>
  <c r="BI244"/>
  <c r="BH244"/>
  <c r="BG244"/>
  <c r="BF244"/>
  <c r="T244"/>
  <c r="R244"/>
  <c r="P244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92"/>
  <c r="J17"/>
  <c r="J12"/>
  <c r="J115"/>
  <c r="E7"/>
  <c r="E111"/>
  <c i="5" r="J37"/>
  <c r="J36"/>
  <c i="1" r="AY98"/>
  <c i="5" r="J35"/>
  <c i="1" r="AX98"/>
  <c i="5" r="BI227"/>
  <c r="BH227"/>
  <c r="BG227"/>
  <c r="BF227"/>
  <c r="T227"/>
  <c r="R227"/>
  <c r="P227"/>
  <c r="BI222"/>
  <c r="BH222"/>
  <c r="BG222"/>
  <c r="BF222"/>
  <c r="T222"/>
  <c r="R222"/>
  <c r="P222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118"/>
  <c r="J17"/>
  <c r="J12"/>
  <c r="J89"/>
  <c r="E7"/>
  <c r="E111"/>
  <c i="4" r="J37"/>
  <c r="J36"/>
  <c i="1" r="AY97"/>
  <c i="4" r="J35"/>
  <c i="1" r="AX97"/>
  <c i="4"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J117"/>
  <c r="F116"/>
  <c r="F114"/>
  <c r="E112"/>
  <c r="J92"/>
  <c r="F91"/>
  <c r="F89"/>
  <c r="E87"/>
  <c r="J21"/>
  <c r="E21"/>
  <c r="J91"/>
  <c r="J20"/>
  <c r="J18"/>
  <c r="E18"/>
  <c r="F117"/>
  <c r="J17"/>
  <c r="J12"/>
  <c r="J89"/>
  <c r="E7"/>
  <c r="E110"/>
  <c i="3" r="J37"/>
  <c r="J36"/>
  <c i="1" r="AY96"/>
  <c i="3" r="J35"/>
  <c i="1" r="AX96"/>
  <c i="3"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110"/>
  <c i="2" r="J37"/>
  <c r="J36"/>
  <c i="1" r="AY95"/>
  <c i="2" r="J35"/>
  <c i="1" r="AX95"/>
  <c i="2" r="BI284"/>
  <c r="BH284"/>
  <c r="BG284"/>
  <c r="BF284"/>
  <c r="T284"/>
  <c r="R284"/>
  <c r="P284"/>
  <c r="BI279"/>
  <c r="BH279"/>
  <c r="BG279"/>
  <c r="BF279"/>
  <c r="T279"/>
  <c r="R279"/>
  <c r="P279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4"/>
  <c r="BH214"/>
  <c r="BG214"/>
  <c r="BF214"/>
  <c r="T214"/>
  <c r="R214"/>
  <c r="P214"/>
  <c r="BI205"/>
  <c r="BH205"/>
  <c r="BG205"/>
  <c r="BF205"/>
  <c r="T205"/>
  <c r="R205"/>
  <c r="P205"/>
  <c r="BI200"/>
  <c r="BH200"/>
  <c r="BG200"/>
  <c r="BF200"/>
  <c r="T200"/>
  <c r="R200"/>
  <c r="P200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92"/>
  <c r="J17"/>
  <c r="J12"/>
  <c r="J89"/>
  <c r="E7"/>
  <c r="E111"/>
  <c i="1" r="L90"/>
  <c r="AM90"/>
  <c r="AM89"/>
  <c r="L89"/>
  <c r="AM87"/>
  <c r="L87"/>
  <c r="L85"/>
  <c r="L84"/>
  <c i="14" r="BK153"/>
  <c r="J153"/>
  <c r="BK149"/>
  <c r="J149"/>
  <c r="BK146"/>
  <c r="J137"/>
  <c r="BK133"/>
  <c r="J129"/>
  <c r="BK124"/>
  <c r="BK119"/>
  <c r="J119"/>
  <c i="13" r="BK150"/>
  <c r="BK148"/>
  <c r="BK147"/>
  <c r="J145"/>
  <c r="J141"/>
  <c r="BK140"/>
  <c r="BK129"/>
  <c i="12" r="J145"/>
  <c r="J144"/>
  <c r="BK142"/>
  <c r="BK139"/>
  <c r="BK138"/>
  <c r="J130"/>
  <c r="J127"/>
  <c r="J126"/>
  <c i="11" r="J190"/>
  <c r="J184"/>
  <c r="BK179"/>
  <c r="BK169"/>
  <c r="J166"/>
  <c r="BK161"/>
  <c r="BK158"/>
  <c r="J154"/>
  <c r="J150"/>
  <c r="J142"/>
  <c r="BK136"/>
  <c r="BK133"/>
  <c r="BK130"/>
  <c r="BK127"/>
  <c i="10" r="BK244"/>
  <c r="J224"/>
  <c r="BK215"/>
  <c r="J195"/>
  <c r="J188"/>
  <c r="J145"/>
  <c r="BK139"/>
  <c r="J133"/>
  <c i="9" r="J229"/>
  <c r="J223"/>
  <c r="BK208"/>
  <c r="J198"/>
  <c r="BK195"/>
  <c r="J187"/>
  <c r="J177"/>
  <c r="BK173"/>
  <c r="BK170"/>
  <c r="BK166"/>
  <c r="J162"/>
  <c r="BK156"/>
  <c r="J152"/>
  <c r="J148"/>
  <c r="J140"/>
  <c r="J137"/>
  <c r="BK134"/>
  <c r="J127"/>
  <c r="BK124"/>
  <c i="8" r="BK256"/>
  <c r="J251"/>
  <c r="BK227"/>
  <c r="J222"/>
  <c r="BK216"/>
  <c r="J208"/>
  <c r="BK205"/>
  <c r="J201"/>
  <c r="BK198"/>
  <c i="4" r="J169"/>
  <c r="J164"/>
  <c r="BK159"/>
  <c r="J148"/>
  <c r="BK144"/>
  <c r="J140"/>
  <c r="BK137"/>
  <c r="BK123"/>
  <c i="3" r="J221"/>
  <c r="J216"/>
  <c r="J212"/>
  <c r="J208"/>
  <c r="J204"/>
  <c r="BK193"/>
  <c r="J183"/>
  <c r="J173"/>
  <c r="BK168"/>
  <c r="BK155"/>
  <c r="BK150"/>
  <c r="J136"/>
  <c r="BK131"/>
  <c i="2" r="BK284"/>
  <c r="J273"/>
  <c r="BK259"/>
  <c r="BK255"/>
  <c r="J250"/>
  <c r="BK242"/>
  <c r="BK238"/>
  <c r="J233"/>
  <c r="BK229"/>
  <c r="J221"/>
  <c r="J214"/>
  <c r="J205"/>
  <c r="J200"/>
  <c r="J192"/>
  <c r="BK188"/>
  <c r="BK183"/>
  <c r="BK179"/>
  <c r="J174"/>
  <c r="BK170"/>
  <c r="BK166"/>
  <c r="J161"/>
  <c r="BK156"/>
  <c r="BK151"/>
  <c r="J146"/>
  <c r="BK133"/>
  <c r="J128"/>
  <c r="BK124"/>
  <c i="1" r="AS105"/>
  <c i="14" r="BK143"/>
  <c r="J143"/>
  <c r="BK137"/>
  <c r="J133"/>
  <c r="BK129"/>
  <c r="J124"/>
  <c i="13" r="BK145"/>
  <c r="J140"/>
  <c r="J133"/>
  <c i="12" r="BK144"/>
  <c r="BK143"/>
  <c r="J141"/>
  <c r="J140"/>
  <c r="J137"/>
  <c r="J136"/>
  <c r="BK134"/>
  <c r="BK133"/>
  <c r="BK130"/>
  <c r="BK128"/>
  <c r="BK127"/>
  <c r="BK126"/>
  <c i="11" r="BK172"/>
  <c r="J146"/>
  <c r="BK142"/>
  <c r="BK139"/>
  <c r="J130"/>
  <c r="BK124"/>
  <c i="10" r="BK254"/>
  <c r="J254"/>
  <c r="BK249"/>
  <c r="BK239"/>
  <c r="BK224"/>
  <c r="J210"/>
  <c r="J205"/>
  <c r="J202"/>
  <c r="BK199"/>
  <c r="J185"/>
  <c r="J181"/>
  <c r="BK177"/>
  <c r="BK173"/>
  <c r="J170"/>
  <c r="BK167"/>
  <c r="J160"/>
  <c r="BK157"/>
  <c r="BK151"/>
  <c r="J139"/>
  <c r="J136"/>
  <c r="J130"/>
  <c i="9" r="BK229"/>
  <c r="BK223"/>
  <c r="BK218"/>
  <c r="J213"/>
  <c r="J201"/>
  <c r="BK191"/>
  <c r="BK187"/>
  <c r="BK183"/>
  <c r="J173"/>
  <c r="BK152"/>
  <c r="BK127"/>
  <c i="8" r="BK266"/>
  <c r="J266"/>
  <c r="J261"/>
  <c r="J256"/>
  <c r="BK251"/>
  <c r="BK246"/>
  <c r="J241"/>
  <c r="J236"/>
  <c r="J219"/>
  <c r="J216"/>
  <c r="J205"/>
  <c r="BK201"/>
  <c r="J198"/>
  <c r="J194"/>
  <c r="J190"/>
  <c r="BK187"/>
  <c r="BK184"/>
  <c r="J166"/>
  <c r="BK163"/>
  <c i="7" r="BK181"/>
  <c r="J165"/>
  <c r="J159"/>
  <c r="BK155"/>
  <c r="J151"/>
  <c r="J146"/>
  <c r="BK140"/>
  <c r="J134"/>
  <c r="J127"/>
  <c r="BK124"/>
  <c i="6" r="BK244"/>
  <c r="J228"/>
  <c r="J223"/>
  <c r="BK219"/>
  <c r="BK215"/>
  <c r="J209"/>
  <c r="J204"/>
  <c r="BK200"/>
  <c r="J195"/>
  <c r="BK182"/>
  <c r="J178"/>
  <c r="J169"/>
  <c r="J165"/>
  <c r="BK160"/>
  <c r="J150"/>
  <c r="J141"/>
  <c r="BK137"/>
  <c r="BK128"/>
  <c r="BK124"/>
  <c i="5" r="BK222"/>
  <c r="J210"/>
  <c r="J205"/>
  <c r="J200"/>
  <c r="J196"/>
  <c r="BK192"/>
  <c r="J188"/>
  <c r="J184"/>
  <c r="BK180"/>
  <c r="J176"/>
  <c r="J172"/>
  <c r="J168"/>
  <c r="J155"/>
  <c r="BK150"/>
  <c r="BK140"/>
  <c r="J132"/>
  <c r="J128"/>
  <c i="4" r="J159"/>
  <c r="BK153"/>
  <c r="J134"/>
  <c r="BK130"/>
  <c r="J127"/>
  <c i="3" r="J240"/>
  <c r="J235"/>
  <c r="BK231"/>
  <c r="J227"/>
  <c r="BK216"/>
  <c r="BK208"/>
  <c r="BK200"/>
  <c r="J196"/>
  <c r="J193"/>
  <c r="BK189"/>
  <c r="BK183"/>
  <c r="BK177"/>
  <c r="J168"/>
  <c r="BK160"/>
  <c r="J155"/>
  <c r="BK145"/>
  <c r="BK136"/>
  <c r="BK127"/>
  <c r="J123"/>
  <c i="2" r="J284"/>
  <c r="BK279"/>
  <c r="J268"/>
  <c r="BK263"/>
  <c r="J259"/>
  <c r="BK250"/>
  <c r="BK246"/>
  <c r="BK233"/>
  <c r="BK225"/>
  <c r="J183"/>
  <c r="J166"/>
  <c r="BK161"/>
  <c r="BK140"/>
  <c i="13" r="J148"/>
  <c r="J143"/>
  <c r="J138"/>
  <c r="J136"/>
  <c r="BK133"/>
  <c r="J129"/>
  <c i="12" r="BK141"/>
  <c r="BK140"/>
  <c r="BK137"/>
  <c r="BK136"/>
  <c r="BK135"/>
  <c r="J132"/>
  <c r="J131"/>
  <c r="J128"/>
  <c i="11" r="BK190"/>
  <c r="BK184"/>
  <c r="BK154"/>
  <c r="BK150"/>
  <c r="J139"/>
  <c r="J127"/>
  <c i="10" r="J239"/>
  <c r="BK234"/>
  <c r="BK229"/>
  <c r="J215"/>
  <c r="BK210"/>
  <c r="J199"/>
  <c r="J192"/>
  <c r="BK188"/>
  <c r="BK185"/>
  <c r="BK181"/>
  <c r="J173"/>
  <c r="BK170"/>
  <c r="BK160"/>
  <c r="J157"/>
  <c r="J154"/>
  <c r="J151"/>
  <c r="J148"/>
  <c r="BK130"/>
  <c r="BK125"/>
  <c i="9" r="J218"/>
  <c r="BK213"/>
  <c r="BK198"/>
  <c r="J191"/>
  <c r="J183"/>
  <c r="BK177"/>
  <c r="J166"/>
  <c r="BK162"/>
  <c r="J159"/>
  <c r="J156"/>
  <c r="BK137"/>
  <c r="BK131"/>
  <c r="J124"/>
  <c i="8" r="BK222"/>
  <c r="BK212"/>
  <c r="J187"/>
  <c r="J181"/>
  <c r="J177"/>
  <c r="BK173"/>
  <c r="BK160"/>
  <c r="BK157"/>
  <c r="J157"/>
  <c r="BK153"/>
  <c r="BK146"/>
  <c r="BK142"/>
  <c r="BK139"/>
  <c r="J136"/>
  <c r="BK133"/>
  <c r="BK130"/>
  <c r="J125"/>
  <c i="7" r="J181"/>
  <c r="J175"/>
  <c r="BK170"/>
  <c r="BK165"/>
  <c r="BK159"/>
  <c r="J155"/>
  <c r="J131"/>
  <c r="J124"/>
  <c i="6" r="BK238"/>
  <c r="J233"/>
  <c r="BK228"/>
  <c r="J190"/>
  <c r="J186"/>
  <c r="BK165"/>
  <c r="J155"/>
  <c r="BK141"/>
  <c r="J137"/>
  <c r="J133"/>
  <c r="J124"/>
  <c i="5" r="J227"/>
  <c r="BK215"/>
  <c r="BK196"/>
  <c r="J192"/>
  <c r="J164"/>
  <c r="BK160"/>
  <c r="J146"/>
  <c r="J143"/>
  <c r="J140"/>
  <c r="J137"/>
  <c r="BK132"/>
  <c r="BK128"/>
  <c r="J124"/>
  <c i="14" r="J146"/>
  <c i="13" r="J150"/>
  <c r="J147"/>
  <c r="BK143"/>
  <c r="BK141"/>
  <c r="BK138"/>
  <c r="BK136"/>
  <c i="12" r="BK145"/>
  <c r="J143"/>
  <c r="J142"/>
  <c r="J139"/>
  <c r="J138"/>
  <c r="J135"/>
  <c r="J134"/>
  <c r="J133"/>
  <c r="BK132"/>
  <c r="BK131"/>
  <c i="11" r="J179"/>
  <c r="J172"/>
  <c r="J169"/>
  <c r="BK166"/>
  <c r="J161"/>
  <c r="J158"/>
  <c r="BK146"/>
  <c r="J136"/>
  <c r="J133"/>
  <c r="J124"/>
  <c i="10" r="J249"/>
  <c r="J244"/>
  <c r="J234"/>
  <c r="J229"/>
  <c r="BK205"/>
  <c r="BK202"/>
  <c r="BK195"/>
  <c r="BK192"/>
  <c r="J177"/>
  <c r="J167"/>
  <c r="BK154"/>
  <c r="BK148"/>
  <c r="BK145"/>
  <c r="BK136"/>
  <c r="BK133"/>
  <c r="J125"/>
  <c i="9" r="J208"/>
  <c r="BK201"/>
  <c r="J195"/>
  <c r="J170"/>
  <c r="BK159"/>
  <c r="BK148"/>
  <c r="BK140"/>
  <c r="J134"/>
  <c r="J131"/>
  <c i="8" r="BK261"/>
  <c r="J246"/>
  <c r="BK241"/>
  <c r="BK236"/>
  <c r="J227"/>
  <c r="BK219"/>
  <c r="J212"/>
  <c r="BK208"/>
  <c r="BK194"/>
  <c r="BK190"/>
  <c r="J184"/>
  <c r="BK181"/>
  <c r="BK177"/>
  <c r="J173"/>
  <c r="BK166"/>
  <c r="J163"/>
  <c r="J160"/>
  <c r="J153"/>
  <c r="BK149"/>
  <c r="J149"/>
  <c r="J146"/>
  <c r="J142"/>
  <c r="J139"/>
  <c r="BK136"/>
  <c r="J133"/>
  <c r="J130"/>
  <c r="BK125"/>
  <c i="7" r="BK175"/>
  <c r="J170"/>
  <c r="BK151"/>
  <c r="BK146"/>
  <c r="J140"/>
  <c r="BK134"/>
  <c r="BK131"/>
  <c r="BK127"/>
  <c i="6" r="BK249"/>
  <c r="J249"/>
  <c r="J244"/>
  <c r="J238"/>
  <c r="BK233"/>
  <c r="BK223"/>
  <c r="J219"/>
  <c r="J215"/>
  <c r="BK209"/>
  <c r="BK204"/>
  <c r="J200"/>
  <c r="BK195"/>
  <c r="BK190"/>
  <c r="BK186"/>
  <c r="J182"/>
  <c r="BK178"/>
  <c r="BK169"/>
  <c r="J160"/>
  <c r="BK155"/>
  <c r="BK150"/>
  <c r="BK133"/>
  <c r="J128"/>
  <c i="5" r="BK227"/>
  <c r="J222"/>
  <c r="J215"/>
  <c r="BK210"/>
  <c r="BK205"/>
  <c r="BK200"/>
  <c r="BK188"/>
  <c r="BK184"/>
  <c r="J180"/>
  <c r="BK176"/>
  <c r="BK172"/>
  <c r="BK168"/>
  <c r="BK164"/>
  <c r="J160"/>
  <c r="BK155"/>
  <c r="J150"/>
  <c r="BK146"/>
  <c r="BK143"/>
  <c r="BK137"/>
  <c r="BK124"/>
  <c i="4" r="BK169"/>
  <c r="BK164"/>
  <c r="J153"/>
  <c r="BK148"/>
  <c r="J144"/>
  <c r="BK140"/>
  <c r="J137"/>
  <c r="BK134"/>
  <c r="J130"/>
  <c r="BK127"/>
  <c r="J123"/>
  <c i="3" r="BK240"/>
  <c r="BK235"/>
  <c r="J231"/>
  <c r="BK227"/>
  <c r="BK221"/>
  <c r="BK212"/>
  <c r="BK204"/>
  <c r="J200"/>
  <c r="BK196"/>
  <c r="J189"/>
  <c r="J177"/>
  <c r="BK173"/>
  <c r="J160"/>
  <c r="J150"/>
  <c r="J145"/>
  <c r="J131"/>
  <c r="J127"/>
  <c r="BK123"/>
  <c i="2" r="J279"/>
  <c r="BK273"/>
  <c r="BK268"/>
  <c r="J263"/>
  <c r="J255"/>
  <c r="J246"/>
  <c r="J242"/>
  <c r="J238"/>
  <c r="J229"/>
  <c r="J225"/>
  <c r="BK221"/>
  <c r="BK214"/>
  <c r="BK205"/>
  <c r="BK200"/>
  <c r="BK192"/>
  <c r="J188"/>
  <c r="J179"/>
  <c r="BK174"/>
  <c r="J170"/>
  <c r="J156"/>
  <c r="J151"/>
  <c r="BK146"/>
  <c r="J140"/>
  <c r="J133"/>
  <c r="BK128"/>
  <c r="J124"/>
  <c l="1" r="BK150"/>
  <c r="J150"/>
  <c r="J100"/>
  <c r="P150"/>
  <c r="BK254"/>
  <c r="J254"/>
  <c r="J101"/>
  <c r="T254"/>
  <c i="3" r="BK130"/>
  <c r="J130"/>
  <c r="J99"/>
  <c r="T130"/>
  <c r="R226"/>
  <c i="4" r="BK122"/>
  <c r="J122"/>
  <c r="J98"/>
  <c r="R122"/>
  <c r="P143"/>
  <c r="BK158"/>
  <c r="J158"/>
  <c r="J100"/>
  <c r="R158"/>
  <c i="5" r="BK123"/>
  <c r="R123"/>
  <c r="P136"/>
  <c r="R136"/>
  <c r="P149"/>
  <c r="BK204"/>
  <c r="J204"/>
  <c r="J101"/>
  <c r="T204"/>
  <c i="6" r="P123"/>
  <c r="R123"/>
  <c r="BK149"/>
  <c r="J149"/>
  <c r="J100"/>
  <c r="R149"/>
  <c r="T214"/>
  <c i="7" r="BK123"/>
  <c r="P123"/>
  <c r="BK139"/>
  <c r="J139"/>
  <c r="J99"/>
  <c r="R139"/>
  <c r="T139"/>
  <c r="P164"/>
  <c r="T164"/>
  <c i="8" r="P129"/>
  <c r="P123"/>
  <c r="P122"/>
  <c i="1" r="AU101"/>
  <c i="8" r="P172"/>
  <c r="P215"/>
  <c i="9" r="R123"/>
  <c r="T147"/>
  <c r="T194"/>
  <c i="10" r="BK129"/>
  <c r="J129"/>
  <c r="J99"/>
  <c r="BK166"/>
  <c r="J166"/>
  <c r="J100"/>
  <c r="BK198"/>
  <c r="J198"/>
  <c r="J101"/>
  <c i="11" r="T123"/>
  <c r="BK165"/>
  <c r="J165"/>
  <c r="J100"/>
  <c r="R165"/>
  <c i="12" r="BK129"/>
  <c r="J129"/>
  <c r="J101"/>
  <c i="5" r="BK136"/>
  <c r="J136"/>
  <c r="J99"/>
  <c r="T136"/>
  <c r="R149"/>
  <c r="R204"/>
  <c i="6" r="BK132"/>
  <c r="J132"/>
  <c r="J99"/>
  <c r="P149"/>
  <c r="BK214"/>
  <c r="J214"/>
  <c r="J101"/>
  <c r="P214"/>
  <c i="7" r="T123"/>
  <c r="T122"/>
  <c r="T121"/>
  <c r="P139"/>
  <c r="BK164"/>
  <c r="J164"/>
  <c r="J100"/>
  <c r="R164"/>
  <c i="8" r="T129"/>
  <c r="T123"/>
  <c r="T122"/>
  <c r="BK215"/>
  <c r="J215"/>
  <c r="J101"/>
  <c i="9" r="BK123"/>
  <c r="J123"/>
  <c r="J98"/>
  <c r="BK147"/>
  <c r="J147"/>
  <c r="J99"/>
  <c r="P194"/>
  <c i="10" r="T129"/>
  <c r="T123"/>
  <c r="T122"/>
  <c r="P166"/>
  <c r="P198"/>
  <c i="11" r="P123"/>
  <c r="R145"/>
  <c i="12" r="T125"/>
  <c r="T129"/>
  <c i="2" r="BK123"/>
  <c r="T123"/>
  <c r="P132"/>
  <c r="R150"/>
  <c r="P254"/>
  <c i="3" r="P122"/>
  <c r="R130"/>
  <c r="P226"/>
  <c i="4" r="T122"/>
  <c r="R143"/>
  <c r="P158"/>
  <c i="5" r="P123"/>
  <c r="T123"/>
  <c r="BK149"/>
  <c r="J149"/>
  <c r="J100"/>
  <c r="T149"/>
  <c r="P204"/>
  <c i="6" r="BK123"/>
  <c r="J123"/>
  <c r="J98"/>
  <c r="T123"/>
  <c r="P132"/>
  <c r="R132"/>
  <c r="T132"/>
  <c r="T149"/>
  <c r="R214"/>
  <c i="7" r="R123"/>
  <c r="R122"/>
  <c r="R121"/>
  <c i="8" r="R129"/>
  <c r="R123"/>
  <c r="R122"/>
  <c r="R172"/>
  <c r="R215"/>
  <c i="9" r="P123"/>
  <c r="P147"/>
  <c r="BK194"/>
  <c r="J194"/>
  <c r="J100"/>
  <c i="10" r="R129"/>
  <c r="R123"/>
  <c r="R122"/>
  <c r="R166"/>
  <c r="R198"/>
  <c i="11" r="R123"/>
  <c r="R122"/>
  <c r="R121"/>
  <c r="P145"/>
  <c r="T165"/>
  <c i="12" r="P125"/>
  <c r="P129"/>
  <c i="13" r="P135"/>
  <c r="P134"/>
  <c r="P126"/>
  <c i="1" r="AU107"/>
  <c i="13" r="T135"/>
  <c r="T134"/>
  <c r="T126"/>
  <c i="14" r="BK118"/>
  <c r="BK117"/>
  <c r="J117"/>
  <c r="J96"/>
  <c i="2" r="P123"/>
  <c r="P122"/>
  <c r="P121"/>
  <c i="1" r="AU95"/>
  <c i="2" r="R123"/>
  <c r="BK132"/>
  <c r="J132"/>
  <c r="J99"/>
  <c r="R132"/>
  <c r="T132"/>
  <c r="T150"/>
  <c r="R254"/>
  <c i="3" r="BK122"/>
  <c r="J122"/>
  <c r="J98"/>
  <c r="R122"/>
  <c r="R121"/>
  <c r="R120"/>
  <c r="T122"/>
  <c r="P130"/>
  <c r="BK226"/>
  <c r="J226"/>
  <c r="J100"/>
  <c r="T226"/>
  <c i="4" r="P122"/>
  <c r="P121"/>
  <c r="P120"/>
  <c i="1" r="AU97"/>
  <c i="4" r="BK143"/>
  <c r="J143"/>
  <c r="J99"/>
  <c r="T143"/>
  <c r="T158"/>
  <c i="8" r="BK129"/>
  <c r="J129"/>
  <c r="J99"/>
  <c r="BK172"/>
  <c r="J172"/>
  <c r="J100"/>
  <c r="T172"/>
  <c r="T215"/>
  <c i="9" r="T123"/>
  <c r="T122"/>
  <c r="T121"/>
  <c r="R147"/>
  <c r="R194"/>
  <c i="10" r="P129"/>
  <c r="P123"/>
  <c r="P122"/>
  <c i="1" r="AU103"/>
  <c i="10" r="T166"/>
  <c r="T198"/>
  <c i="11" r="BK123"/>
  <c r="J123"/>
  <c r="J98"/>
  <c r="BK145"/>
  <c r="J145"/>
  <c r="J99"/>
  <c r="T145"/>
  <c r="P165"/>
  <c i="12" r="BK125"/>
  <c r="BK124"/>
  <c r="J124"/>
  <c r="J99"/>
  <c r="R125"/>
  <c r="R129"/>
  <c i="13" r="BK135"/>
  <c r="J135"/>
  <c r="J104"/>
  <c r="R135"/>
  <c r="R134"/>
  <c r="R126"/>
  <c i="14" r="P118"/>
  <c r="P117"/>
  <c i="1" r="AU108"/>
  <c i="14" r="R118"/>
  <c r="R117"/>
  <c r="T118"/>
  <c r="T117"/>
  <c i="2" r="J115"/>
  <c r="F118"/>
  <c r="BE128"/>
  <c r="BE140"/>
  <c r="BE166"/>
  <c r="BE188"/>
  <c r="BE205"/>
  <c r="BE214"/>
  <c r="BE221"/>
  <c r="BE225"/>
  <c r="BE242"/>
  <c r="BE259"/>
  <c r="BE263"/>
  <c r="BE268"/>
  <c i="3" r="F92"/>
  <c r="BE123"/>
  <c r="BE136"/>
  <c r="BE145"/>
  <c r="BE155"/>
  <c r="BE173"/>
  <c r="BE183"/>
  <c r="BE193"/>
  <c r="BE200"/>
  <c r="BE227"/>
  <c r="BE231"/>
  <c r="BE235"/>
  <c r="BE240"/>
  <c i="4" r="J114"/>
  <c r="J116"/>
  <c r="BE130"/>
  <c r="BE134"/>
  <c r="BE153"/>
  <c r="BE159"/>
  <c i="5" r="F92"/>
  <c r="BE128"/>
  <c r="BE143"/>
  <c r="BE160"/>
  <c r="BE168"/>
  <c r="BE176"/>
  <c r="BE215"/>
  <c r="BE222"/>
  <c i="6" r="E85"/>
  <c r="J89"/>
  <c r="J91"/>
  <c r="BE137"/>
  <c r="BE160"/>
  <c r="BE182"/>
  <c r="BE186"/>
  <c r="BE190"/>
  <c r="BE219"/>
  <c r="BE228"/>
  <c r="BE233"/>
  <c i="7" r="E85"/>
  <c r="J117"/>
  <c r="BE124"/>
  <c r="BE127"/>
  <c r="BE140"/>
  <c r="BE146"/>
  <c r="BE170"/>
  <c i="8" r="J89"/>
  <c r="F92"/>
  <c r="E112"/>
  <c r="J118"/>
  <c r="BE130"/>
  <c r="BE133"/>
  <c r="BE142"/>
  <c r="BE149"/>
  <c r="BE153"/>
  <c r="BE163"/>
  <c r="BE181"/>
  <c r="BE187"/>
  <c r="BE190"/>
  <c r="BE251"/>
  <c i="9" r="E85"/>
  <c r="J117"/>
  <c r="BE131"/>
  <c r="BE137"/>
  <c r="BE173"/>
  <c r="BE183"/>
  <c r="BE218"/>
  <c i="10" r="E85"/>
  <c r="J89"/>
  <c r="F92"/>
  <c r="BE170"/>
  <c r="BE188"/>
  <c r="BE195"/>
  <c r="BE202"/>
  <c r="BE210"/>
  <c r="BE215"/>
  <c r="BE234"/>
  <c r="BK253"/>
  <c r="J253"/>
  <c r="J102"/>
  <c i="11" r="E85"/>
  <c r="F92"/>
  <c r="J117"/>
  <c r="BE136"/>
  <c r="BE139"/>
  <c r="BE146"/>
  <c i="12" r="J119"/>
  <c r="BE127"/>
  <c r="BE128"/>
  <c r="BE134"/>
  <c r="BE139"/>
  <c r="BE142"/>
  <c r="BE145"/>
  <c i="13" r="J91"/>
  <c r="E114"/>
  <c r="BE129"/>
  <c i="5" r="E85"/>
  <c r="J115"/>
  <c r="BE150"/>
  <c r="BE184"/>
  <c r="BE210"/>
  <c r="BE227"/>
  <c i="6" r="F118"/>
  <c r="BE150"/>
  <c r="BE195"/>
  <c r="BE204"/>
  <c r="BE215"/>
  <c r="BE223"/>
  <c r="BE244"/>
  <c r="BE249"/>
  <c i="7" r="F92"/>
  <c r="J115"/>
  <c r="BE134"/>
  <c r="BE155"/>
  <c r="BE159"/>
  <c r="BE165"/>
  <c r="BE175"/>
  <c r="BE181"/>
  <c r="BK180"/>
  <c r="J180"/>
  <c r="J101"/>
  <c i="8" r="BE125"/>
  <c r="BE136"/>
  <c r="BE139"/>
  <c r="BE146"/>
  <c r="BE157"/>
  <c r="BE177"/>
  <c r="BE194"/>
  <c r="BE198"/>
  <c r="BE205"/>
  <c r="BE216"/>
  <c r="BE219"/>
  <c r="BE227"/>
  <c r="BE241"/>
  <c r="BE246"/>
  <c r="BE256"/>
  <c r="BK124"/>
  <c i="9" r="J89"/>
  <c r="BE127"/>
  <c r="BE140"/>
  <c r="BE148"/>
  <c r="BE170"/>
  <c r="BE187"/>
  <c r="BE201"/>
  <c r="BE208"/>
  <c i="10" r="BE130"/>
  <c r="BE167"/>
  <c r="BE177"/>
  <c r="BE205"/>
  <c r="BE224"/>
  <c r="BE249"/>
  <c i="11" r="BE127"/>
  <c r="BE133"/>
  <c r="BE154"/>
  <c r="BE172"/>
  <c r="BK189"/>
  <c r="J189"/>
  <c r="J101"/>
  <c i="12" r="F94"/>
  <c r="BE126"/>
  <c r="BE130"/>
  <c r="BE138"/>
  <c r="BE143"/>
  <c r="BE144"/>
  <c i="13" r="F123"/>
  <c r="BE133"/>
  <c r="BE140"/>
  <c r="BE148"/>
  <c r="BK132"/>
  <c r="J132"/>
  <c r="J102"/>
  <c i="2" r="BE133"/>
  <c r="BE146"/>
  <c r="BE151"/>
  <c r="BE156"/>
  <c r="BE170"/>
  <c r="BE174"/>
  <c r="BE192"/>
  <c r="BE229"/>
  <c r="BE255"/>
  <c r="BE279"/>
  <c i="3" r="E85"/>
  <c r="J89"/>
  <c r="BE208"/>
  <c r="BE212"/>
  <c r="BE221"/>
  <c i="4" r="E85"/>
  <c r="F92"/>
  <c r="BE123"/>
  <c r="BE137"/>
  <c r="BE140"/>
  <c r="BE164"/>
  <c i="5" r="J91"/>
  <c r="BE124"/>
  <c r="BE132"/>
  <c r="BE137"/>
  <c r="BE140"/>
  <c r="BE146"/>
  <c r="BE155"/>
  <c r="BE164"/>
  <c r="BE172"/>
  <c r="BE180"/>
  <c r="BE188"/>
  <c r="BE192"/>
  <c r="BE196"/>
  <c r="BE200"/>
  <c r="BE205"/>
  <c i="6" r="BE124"/>
  <c r="BE128"/>
  <c r="BE133"/>
  <c r="BE141"/>
  <c r="BE155"/>
  <c r="BE165"/>
  <c r="BE169"/>
  <c r="BE178"/>
  <c r="BE200"/>
  <c r="BE209"/>
  <c r="BE238"/>
  <c i="7" r="BE131"/>
  <c r="BE151"/>
  <c i="8" r="BE160"/>
  <c r="BE166"/>
  <c r="BE173"/>
  <c r="BE184"/>
  <c r="BE201"/>
  <c r="BE208"/>
  <c r="BE212"/>
  <c r="BE222"/>
  <c r="BE266"/>
  <c r="BK265"/>
  <c r="J265"/>
  <c r="J102"/>
  <c i="9" r="BE124"/>
  <c r="BE134"/>
  <c r="BE152"/>
  <c r="BE156"/>
  <c r="BE159"/>
  <c r="BE162"/>
  <c r="BE166"/>
  <c r="BE195"/>
  <c r="BK228"/>
  <c r="J228"/>
  <c r="J101"/>
  <c i="10" r="J91"/>
  <c r="BE125"/>
  <c r="BE133"/>
  <c r="BE136"/>
  <c r="BE139"/>
  <c r="BE145"/>
  <c r="BE148"/>
  <c r="BE185"/>
  <c r="BE192"/>
  <c r="BE229"/>
  <c r="BE239"/>
  <c r="BE254"/>
  <c r="BK124"/>
  <c r="J124"/>
  <c r="J98"/>
  <c i="11" r="BE124"/>
  <c r="BE130"/>
  <c r="BE150"/>
  <c r="BE158"/>
  <c r="BE161"/>
  <c r="BE166"/>
  <c r="BE179"/>
  <c i="12" r="J91"/>
  <c r="E111"/>
  <c r="BE131"/>
  <c r="BE133"/>
  <c r="BE137"/>
  <c i="13" r="BE136"/>
  <c r="BE141"/>
  <c r="BK128"/>
  <c r="J128"/>
  <c r="J100"/>
  <c i="14" r="J91"/>
  <c r="BE129"/>
  <c i="2" r="E85"/>
  <c r="J91"/>
  <c r="BE124"/>
  <c r="BE161"/>
  <c r="BE179"/>
  <c r="BE183"/>
  <c r="BE200"/>
  <c r="BE233"/>
  <c r="BE238"/>
  <c r="BE246"/>
  <c r="BE250"/>
  <c r="BE273"/>
  <c r="BE284"/>
  <c i="3" r="J91"/>
  <c r="BE127"/>
  <c r="BE131"/>
  <c r="BE150"/>
  <c r="BE160"/>
  <c r="BE168"/>
  <c r="BE177"/>
  <c r="BE189"/>
  <c r="BE196"/>
  <c r="BE204"/>
  <c r="BE216"/>
  <c i="4" r="BE127"/>
  <c r="BE144"/>
  <c r="BE148"/>
  <c r="BE169"/>
  <c i="8" r="BE236"/>
  <c r="BE261"/>
  <c i="9" r="F92"/>
  <c r="BE177"/>
  <c r="BE191"/>
  <c r="BE198"/>
  <c r="BE213"/>
  <c r="BE223"/>
  <c r="BE229"/>
  <c i="10" r="BE151"/>
  <c r="BE154"/>
  <c r="BE157"/>
  <c r="BE160"/>
  <c r="BE173"/>
  <c r="BE181"/>
  <c r="BE199"/>
  <c r="BE244"/>
  <c i="11" r="J89"/>
  <c r="BE142"/>
  <c r="BE169"/>
  <c r="BE184"/>
  <c r="BE190"/>
  <c i="12" r="BE132"/>
  <c r="BE135"/>
  <c r="BE136"/>
  <c r="BE140"/>
  <c r="BE141"/>
  <c i="13" r="J93"/>
  <c r="BE138"/>
  <c r="BE143"/>
  <c r="BE145"/>
  <c r="BE147"/>
  <c r="BE150"/>
  <c i="14" r="E85"/>
  <c r="J89"/>
  <c r="F92"/>
  <c r="BE119"/>
  <c r="BE124"/>
  <c r="BE133"/>
  <c r="BE137"/>
  <c r="BE143"/>
  <c r="BE146"/>
  <c r="BE149"/>
  <c r="BE153"/>
  <c i="2" r="F37"/>
  <c i="1" r="BD95"/>
  <c i="3" r="F34"/>
  <c i="1" r="BA96"/>
  <c i="4" r="J34"/>
  <c i="1" r="AW97"/>
  <c i="5" r="J34"/>
  <c i="1" r="AW98"/>
  <c i="8" r="F37"/>
  <c i="1" r="BD101"/>
  <c i="10" r="F35"/>
  <c i="1" r="BB103"/>
  <c i="6" r="F36"/>
  <c i="1" r="BC99"/>
  <c i="12" r="F38"/>
  <c i="1" r="BC106"/>
  <c i="2" r="F36"/>
  <c i="1" r="BC95"/>
  <c i="4" r="F37"/>
  <c i="1" r="BD97"/>
  <c i="6" r="F35"/>
  <c i="1" r="BB99"/>
  <c i="9" r="F34"/>
  <c i="1" r="BA102"/>
  <c i="9" r="F35"/>
  <c i="1" r="BB102"/>
  <c i="13" r="F39"/>
  <c i="1" r="BD107"/>
  <c i="2" r="J34"/>
  <c i="1" r="AW95"/>
  <c i="4" r="F34"/>
  <c i="1" r="BA97"/>
  <c i="9" r="F37"/>
  <c i="1" r="BD102"/>
  <c i="11" r="F35"/>
  <c i="1" r="BB104"/>
  <c i="14" r="F34"/>
  <c i="1" r="BA108"/>
  <c i="2" r="F34"/>
  <c i="1" r="BA95"/>
  <c i="6" r="F37"/>
  <c i="1" r="BD99"/>
  <c i="7" r="F35"/>
  <c i="1" r="BB100"/>
  <c i="9" r="J34"/>
  <c i="1" r="AW102"/>
  <c i="11" r="F36"/>
  <c i="1" r="BC104"/>
  <c i="12" r="J36"/>
  <c i="1" r="AW106"/>
  <c i="7" r="F37"/>
  <c i="1" r="BD100"/>
  <c i="10" r="F37"/>
  <c i="1" r="BD103"/>
  <c i="13" r="F36"/>
  <c i="1" r="BA107"/>
  <c i="6" r="F34"/>
  <c i="1" r="BA99"/>
  <c i="7" r="F34"/>
  <c i="1" r="BA100"/>
  <c i="7" r="F36"/>
  <c i="1" r="BC100"/>
  <c i="11" r="J34"/>
  <c i="1" r="AW104"/>
  <c i="12" r="F39"/>
  <c i="1" r="BD106"/>
  <c i="2" r="F35"/>
  <c i="1" r="BB95"/>
  <c i="8" r="F34"/>
  <c i="1" r="BA101"/>
  <c i="12" r="F36"/>
  <c i="1" r="BA106"/>
  <c i="12" r="F37"/>
  <c i="1" r="BB106"/>
  <c i="14" r="F36"/>
  <c i="1" r="BC108"/>
  <c i="14" r="F37"/>
  <c i="1" r="BD108"/>
  <c i="5" r="F35"/>
  <c i="1" r="BB98"/>
  <c i="6" r="J34"/>
  <c i="1" r="AW99"/>
  <c i="8" r="F36"/>
  <c i="1" r="BC101"/>
  <c i="11" r="F34"/>
  <c i="1" r="BA104"/>
  <c i="13" r="F37"/>
  <c i="1" r="BB107"/>
  <c i="3" r="F35"/>
  <c i="1" r="BB96"/>
  <c i="5" r="F36"/>
  <c i="1" r="BC98"/>
  <c i="8" r="F35"/>
  <c i="1" r="BB101"/>
  <c i="10" r="F36"/>
  <c i="1" r="BC103"/>
  <c i="13" r="J36"/>
  <c i="1" r="AW107"/>
  <c i="3" r="J34"/>
  <c i="1" r="AW96"/>
  <c i="3" r="F37"/>
  <c i="1" r="BD96"/>
  <c i="8" r="J34"/>
  <c i="1" r="AW101"/>
  <c i="14" r="J34"/>
  <c i="1" r="AW108"/>
  <c i="3" r="F36"/>
  <c i="1" r="BC96"/>
  <c i="4" r="F35"/>
  <c i="1" r="BB97"/>
  <c i="7" r="J34"/>
  <c i="1" r="AW100"/>
  <c i="10" r="F34"/>
  <c i="1" r="BA103"/>
  <c i="5" r="F37"/>
  <c i="1" r="BD98"/>
  <c i="9" r="F36"/>
  <c i="1" r="BC102"/>
  <c i="11" r="F37"/>
  <c i="1" r="BD104"/>
  <c i="5" r="F34"/>
  <c i="1" r="BA98"/>
  <c i="4" r="F36"/>
  <c i="1" r="BC97"/>
  <c i="10" r="J34"/>
  <c i="1" r="AW103"/>
  <c i="13" r="F38"/>
  <c i="1" r="BC107"/>
  <c i="14" r="F35"/>
  <c i="1" r="BB108"/>
  <c r="AS94"/>
  <c i="8" l="1" r="BK123"/>
  <c r="BK122"/>
  <c r="J122"/>
  <c i="9" r="P122"/>
  <c r="P121"/>
  <c i="1" r="AU102"/>
  <c i="5" r="P122"/>
  <c r="P121"/>
  <c i="1" r="AU98"/>
  <c i="2" r="BK122"/>
  <c r="J122"/>
  <c r="J97"/>
  <c i="6" r="R122"/>
  <c r="R121"/>
  <c i="5" r="R122"/>
  <c r="R121"/>
  <c i="12" r="R124"/>
  <c r="R123"/>
  <c i="4" r="T121"/>
  <c r="T120"/>
  <c i="12" r="T124"/>
  <c r="T123"/>
  <c i="11" r="T122"/>
  <c r="T121"/>
  <c i="9" r="R122"/>
  <c r="R121"/>
  <c i="7" r="BK122"/>
  <c r="J122"/>
  <c r="J97"/>
  <c i="4" r="R121"/>
  <c r="R120"/>
  <c i="6" r="T122"/>
  <c r="T121"/>
  <c i="5" r="T122"/>
  <c r="T121"/>
  <c i="3" r="P121"/>
  <c r="P120"/>
  <c i="1" r="AU96"/>
  <c i="2" r="T122"/>
  <c r="T121"/>
  <c i="5" r="BK122"/>
  <c r="J122"/>
  <c r="J97"/>
  <c i="3" r="T121"/>
  <c r="T120"/>
  <c i="2" r="R122"/>
  <c r="R121"/>
  <c i="12" r="P124"/>
  <c r="P123"/>
  <c i="1" r="AU106"/>
  <c i="11" r="P122"/>
  <c r="P121"/>
  <c i="1" r="AU104"/>
  <c i="7" r="P122"/>
  <c r="P121"/>
  <c i="1" r="AU100"/>
  <c i="6" r="P122"/>
  <c r="P121"/>
  <c i="1" r="AU99"/>
  <c i="2" r="J123"/>
  <c r="J98"/>
  <c i="5" r="J123"/>
  <c r="J98"/>
  <c i="7" r="J123"/>
  <c r="J98"/>
  <c i="8" r="J124"/>
  <c r="J98"/>
  <c i="9" r="BK122"/>
  <c r="J122"/>
  <c r="J97"/>
  <c i="12" r="BK123"/>
  <c r="J123"/>
  <c r="J125"/>
  <c r="J100"/>
  <c i="6" r="BK122"/>
  <c r="BK121"/>
  <c r="J121"/>
  <c i="13" r="BK131"/>
  <c r="J131"/>
  <c r="J101"/>
  <c r="BK134"/>
  <c r="J134"/>
  <c r="J103"/>
  <c i="3" r="BK121"/>
  <c r="BK120"/>
  <c r="J120"/>
  <c i="4" r="BK121"/>
  <c r="J121"/>
  <c r="J97"/>
  <c i="11" r="BK122"/>
  <c r="BK121"/>
  <c r="J121"/>
  <c r="J96"/>
  <c i="13" r="BK127"/>
  <c r="BK126"/>
  <c r="J126"/>
  <c r="J98"/>
  <c i="14" r="J118"/>
  <c r="J97"/>
  <c i="10" r="BK123"/>
  <c r="BK122"/>
  <c r="J122"/>
  <c r="J96"/>
  <c i="8" r="J30"/>
  <c i="1" r="AG101"/>
  <c i="14" r="J30"/>
  <c i="1" r="AG108"/>
  <c r="BD105"/>
  <c i="9" r="J33"/>
  <c i="1" r="AV102"/>
  <c r="AT102"/>
  <c i="5" r="J33"/>
  <c i="1" r="AV98"/>
  <c r="AT98"/>
  <c r="BB105"/>
  <c r="AX105"/>
  <c i="2" r="J33"/>
  <c i="1" r="AV95"/>
  <c r="AT95"/>
  <c i="4" r="J33"/>
  <c i="1" r="AV97"/>
  <c r="AT97"/>
  <c i="6" r="F33"/>
  <c i="1" r="AZ99"/>
  <c i="12" r="J35"/>
  <c i="1" r="AV106"/>
  <c r="AT106"/>
  <c r="BC105"/>
  <c r="AY105"/>
  <c i="10" r="F33"/>
  <c i="1" r="AZ103"/>
  <c i="14" r="F33"/>
  <c i="1" r="AZ108"/>
  <c i="6" r="J30"/>
  <c i="1" r="AG99"/>
  <c i="2" r="F33"/>
  <c i="1" r="AZ95"/>
  <c i="8" r="F33"/>
  <c i="1" r="AZ101"/>
  <c i="9" r="F33"/>
  <c i="1" r="AZ102"/>
  <c i="10" r="J33"/>
  <c i="1" r="AV103"/>
  <c r="AT103"/>
  <c i="3" r="F33"/>
  <c i="1" r="AZ96"/>
  <c r="AU105"/>
  <c i="12" r="J32"/>
  <c i="1" r="AG106"/>
  <c r="AN106"/>
  <c r="BA105"/>
  <c r="AW105"/>
  <c i="4" r="F33"/>
  <c i="1" r="AZ97"/>
  <c i="11" r="J33"/>
  <c i="1" r="AV104"/>
  <c r="AT104"/>
  <c i="6" r="J33"/>
  <c i="1" r="AV99"/>
  <c r="AT99"/>
  <c i="5" r="F33"/>
  <c i="1" r="AZ98"/>
  <c i="7" r="F33"/>
  <c i="1" r="AZ100"/>
  <c i="11" r="F33"/>
  <c i="1" r="AZ104"/>
  <c i="13" r="F35"/>
  <c i="1" r="AZ107"/>
  <c i="13" r="J35"/>
  <c i="1" r="AV107"/>
  <c r="AT107"/>
  <c i="14" r="J33"/>
  <c i="1" r="AV108"/>
  <c r="AT108"/>
  <c i="3" r="J30"/>
  <c i="1" r="AG96"/>
  <c i="8" r="J33"/>
  <c i="1" r="AV101"/>
  <c r="AT101"/>
  <c i="7" r="J33"/>
  <c i="1" r="AV100"/>
  <c r="AT100"/>
  <c i="12" r="F35"/>
  <c i="1" r="AZ106"/>
  <c i="3" r="J33"/>
  <c i="1" r="AV96"/>
  <c r="AT96"/>
  <c i="8" l="1" r="J39"/>
  <c i="12" r="J41"/>
  <c i="6" r="J39"/>
  <c i="14" r="J39"/>
  <c i="3" r="J39"/>
  <c i="5" r="BK121"/>
  <c r="J121"/>
  <c r="J96"/>
  <c i="6" r="J122"/>
  <c r="J97"/>
  <c i="7" r="BK121"/>
  <c r="J121"/>
  <c r="J96"/>
  <c i="8" r="J96"/>
  <c r="J123"/>
  <c r="J97"/>
  <c i="10" r="J123"/>
  <c r="J97"/>
  <c i="6" r="J96"/>
  <c i="11" r="J122"/>
  <c r="J97"/>
  <c i="12" r="J98"/>
  <c i="13" r="J127"/>
  <c r="J99"/>
  <c i="3" r="J96"/>
  <c r="J121"/>
  <c r="J97"/>
  <c i="4" r="BK120"/>
  <c r="J120"/>
  <c i="9" r="BK121"/>
  <c r="J121"/>
  <c i="2" r="BK121"/>
  <c r="J121"/>
  <c r="J96"/>
  <c i="1" r="BD94"/>
  <c r="W33"/>
  <c r="BC94"/>
  <c r="W32"/>
  <c r="BA94"/>
  <c r="W30"/>
  <c r="BB94"/>
  <c r="W31"/>
  <c r="AN101"/>
  <c r="AN108"/>
  <c r="AN99"/>
  <c r="AN96"/>
  <c r="AZ105"/>
  <c r="AV105"/>
  <c r="AT105"/>
  <c i="10" r="J30"/>
  <c i="1" r="AG103"/>
  <c r="AN103"/>
  <c i="13" r="J32"/>
  <c i="1" r="AG107"/>
  <c r="AN107"/>
  <c i="11" r="J30"/>
  <c i="1" r="AG104"/>
  <c r="AN104"/>
  <c i="4" r="J30"/>
  <c i="1" r="AG97"/>
  <c r="AN97"/>
  <c r="AU94"/>
  <c i="9" r="J30"/>
  <c i="1" r="AG102"/>
  <c r="AN102"/>
  <c i="9" l="1" r="J96"/>
  <c i="10" r="J39"/>
  <c i="4" r="J96"/>
  <c i="9" r="J39"/>
  <c i="13" r="J41"/>
  <c i="4" r="J39"/>
  <c i="11" r="J39"/>
  <c i="1" r="AZ94"/>
  <c r="AV94"/>
  <c r="AK29"/>
  <c r="AW94"/>
  <c r="AK30"/>
  <c i="2" r="J30"/>
  <c i="1" r="AG95"/>
  <c i="5" r="J30"/>
  <c i="1" r="AG98"/>
  <c r="AN98"/>
  <c i="7" r="J30"/>
  <c i="1" r="AG100"/>
  <c r="AN100"/>
  <c r="AG105"/>
  <c r="AN105"/>
  <c r="AX94"/>
  <c r="AY94"/>
  <c l="1" r="AN95"/>
  <c i="2" r="J39"/>
  <c i="7" r="J39"/>
  <c i="5" r="J39"/>
  <c i="1"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<sst xmlns="http://schemas.openxmlformats.org/spreadsheetml/2006/main">
  <si>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</si>
  <si>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</si>
  <si>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</si>
  <si>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</si>
  <si>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</si>
  <si>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{32707761-ff0e-4b7f-952e-d2972c4c10d0}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</si>
  <si>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</si>
  <si>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</si>
  <si>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</si>
  <si>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</si>
  <si>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</si>
  <si>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</si>
  <si>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</si>
  <si>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</si>
  <si>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</si>
  <si>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</si>
  <si>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</si>
  <si>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Brandýsek - Kralupy</t>
  </si>
  <si>
    <t>KSO:</t>
  </si>
  <si>
    <t>CC-CZ:</t>
  </si>
  <si>
    <t>Místo:</t>
  </si>
  <si>
    <t xml:space="preserve"> </t>
  </si>
  <si>
    <t>Datum:</t>
  </si>
  <si>
    <t>6. 4. 2020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</si>
  <si>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</si>
  <si>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</si>
  <si>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</si>
  <si>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</si>
  <si>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</si>
  <si>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</si>
  <si>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</si>
  <si>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</si>
  <si>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</si>
  <si>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Lukáš Kot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</si>
  <si>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</si>
  <si>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</si>
  <si>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</si>
  <si>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</si>
  <si>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</si>
  <si>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</si>
  <si>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</si>
  <si>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</si>
  <si>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</si>
  <si>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</si>
  <si>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</si>
  <si>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</si>
  <si>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</si>
  <si>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</si>
  <si>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</si>
  <si>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</si>
  <si>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</si>
  <si>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</si>
  <si>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</si>
  <si>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</si>
  <si>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</si>
  <si>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</si>
  <si>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</si>
  <si>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</si>
  <si>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</si>
  <si>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</si>
  <si>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</si>
  <si>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</si>
  <si>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</si>
  <si>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</si>
  <si>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</si>
  <si>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</si>
  <si>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</si>
  <si>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</si>
  <si>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</si>
  <si>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</si>
  <si>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</si>
  <si>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</si>
  <si>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</si>
  <si>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</si>
  <si>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</si>
  <si>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</si>
  <si>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</si>
  <si>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</si>
  <si>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</si>
  <si>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</si>
  <si>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</si>
  <si>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ŽS km 12,420 - 14,020</t>
  </si>
  <si>
    <t>STA</t>
  </si>
  <si>
    <t>1</t>
  </si>
  <si>
    <t>{b060a78d-7895-4f6d-b2c2-ca03337151ea}</t>
  </si>
  <si>
    <t>2</t>
  </si>
  <si>
    <t>02</t>
  </si>
  <si>
    <t>Oprava ŽS - Zákolany</t>
  </si>
  <si>
    <t>{6359bbe3-19a0-406a-b427-aaa9682cc53b}</t>
  </si>
  <si>
    <t>03</t>
  </si>
  <si>
    <t>Nástupiště Zákolany</t>
  </si>
  <si>
    <t>{543fba23-7825-41be-b5d1-16907d322e4e}</t>
  </si>
  <si>
    <t>04</t>
  </si>
  <si>
    <t>Oprava ŽS km 17,000 - 17,350</t>
  </si>
  <si>
    <t>{d3bde252-3610-482c-ad65-1ec2cfe940fb}</t>
  </si>
  <si>
    <t>05</t>
  </si>
  <si>
    <t>Oprava ŽS km 20,000 - 24,350</t>
  </si>
  <si>
    <t>{88725858-8783-43aa-8c59-312568846953}</t>
  </si>
  <si>
    <t>06</t>
  </si>
  <si>
    <t>Oprava přejezdu P2455</t>
  </si>
  <si>
    <t>{ee3f5afe-7edc-40be-ab16-5e010028d49d}</t>
  </si>
  <si>
    <t>07</t>
  </si>
  <si>
    <t>Oprava přejezdu P2462</t>
  </si>
  <si>
    <t>{4d3941e1-0aeb-43f5-bf50-8f81906aad2a}</t>
  </si>
  <si>
    <t>08</t>
  </si>
  <si>
    <t>Oprava přejezdu P2465</t>
  </si>
  <si>
    <t>{8ceca990-d65b-4359-a09a-9c5bd3d1a92f}</t>
  </si>
  <si>
    <t>09</t>
  </si>
  <si>
    <t>Oprava přejezdu P2466</t>
  </si>
  <si>
    <t>{cbadafb9-83d3-45ac-ae87-bd707cc88b21}</t>
  </si>
  <si>
    <t>10</t>
  </si>
  <si>
    <t>Oprava přejezdu P2467</t>
  </si>
  <si>
    <t>{9813d7e5-5ee4-4579-b205-9e5975063a18}</t>
  </si>
  <si>
    <t>11</t>
  </si>
  <si>
    <t>Přeložení kabelů a návěstidla Zákolany km 17,550-18,235</t>
  </si>
  <si>
    <t>{806b1717-1060-4f9b-b558-45d133291bbc}</t>
  </si>
  <si>
    <t>11.1</t>
  </si>
  <si>
    <t>Technologická část</t>
  </si>
  <si>
    <t>Soupis</t>
  </si>
  <si>
    <t>{39bb83c4-6d57-4263-acf0-6e2e913fe3e1}</t>
  </si>
  <si>
    <t>11.2</t>
  </si>
  <si>
    <t>Stavební část</t>
  </si>
  <si>
    <t>{bf0dac5b-9dae-4534-b9af-694cfe856ffc}</t>
  </si>
  <si>
    <t>12</t>
  </si>
  <si>
    <t>VRN</t>
  </si>
  <si>
    <t>{75f305f5-2b8d-4e56-8f4c-c89abea98b1d}</t>
  </si>
  <si>
    <t>KRYCÍ LIST SOUPISU PRACÍ</t>
  </si>
  <si>
    <t>Objekt:</t>
  </si>
  <si>
    <t>01 - Oprava ŽS km 12,420 - 14,020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</si>
  <si>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</si>
  <si>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</si>
  <si>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</si>
  <si>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</si>
  <si>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</si>
  <si>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</si>
  <si>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Materiál objednatele</t>
  </si>
  <si>
    <t xml:space="preserve">    2 - Materiál zhotovitele</t>
  </si>
  <si>
    <t xml:space="preserve">    5 - Komunikace pozemní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</si>
  <si>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</si>
  <si>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</si>
  <si>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</si>
  <si>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</si>
  <si>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</si>
  <si>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</si>
  <si>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</si>
  <si>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</si>
  <si>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</si>
  <si>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</si>
  <si>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</si>
  <si>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</si>
  <si>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</si>
  <si>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</si>
  <si>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</si>
  <si>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</si>
  <si>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</si>
  <si>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Materiál objednatele</t>
  </si>
  <si>
    <t>M</t>
  </si>
  <si>
    <t>5956213065</t>
  </si>
  <si>
    <t xml:space="preserve">Pražec betonový příčný vystrojený  užitý tv. SB 8 P</t>
  </si>
  <si>
    <t>kus</t>
  </si>
  <si>
    <t>Sborník UOŽI 01 2020</t>
  </si>
  <si>
    <t>8</t>
  </si>
  <si>
    <t>4</t>
  </si>
  <si>
    <t>-1315250146</t>
  </si>
  <si>
    <t>VV</t>
  </si>
  <si>
    <t>234</t>
  </si>
  <si>
    <t>Součet</t>
  </si>
  <si>
    <t>NEOCEŇOVAT DODÁ TO</t>
  </si>
  <si>
    <t>5957201010</t>
  </si>
  <si>
    <t>Kolejnice užité tv. S49</t>
  </si>
  <si>
    <t>m</t>
  </si>
  <si>
    <t>1896800208</t>
  </si>
  <si>
    <t>350</t>
  </si>
  <si>
    <t>Materiál zhotovitele</t>
  </si>
  <si>
    <t>3</t>
  </si>
  <si>
    <t>5955101005</t>
  </si>
  <si>
    <t>Kamenivo drcené štěrk frakce 31,5/63 třídy min. BII</t>
  </si>
  <si>
    <t>t</t>
  </si>
  <si>
    <t>953905290</t>
  </si>
  <si>
    <t>pro výměnu KL</t>
  </si>
  <si>
    <t>75*2,2*1,8</t>
  </si>
  <si>
    <t>10*1,8*1,8</t>
  </si>
  <si>
    <t>pro SČ</t>
  </si>
  <si>
    <t>1515*1,2*1,8</t>
  </si>
  <si>
    <t>5958158005</t>
  </si>
  <si>
    <t xml:space="preserve">Podložka pryžová pod patu kolejnice S49  183/126/6</t>
  </si>
  <si>
    <t>761421037</t>
  </si>
  <si>
    <t>km 13,510 - 14,010</t>
  </si>
  <si>
    <t>0,5*1640*2</t>
  </si>
  <si>
    <t>při výměně pražců</t>
  </si>
  <si>
    <t>234*2</t>
  </si>
  <si>
    <t>5</t>
  </si>
  <si>
    <t>5958128010</t>
  </si>
  <si>
    <t>Komplety ŽS 4 (šroub RS 1, matice M 24, podložka Fe6, svěrka ŽS4)</t>
  </si>
  <si>
    <t>-1004193960</t>
  </si>
  <si>
    <t>0,5*1640*4</t>
  </si>
  <si>
    <t>Komunikace pozemní</t>
  </si>
  <si>
    <t>6</t>
  </si>
  <si>
    <t>K</t>
  </si>
  <si>
    <t>5911707030</t>
  </si>
  <si>
    <t>Demontáž pojistných úhelníků na mostech tv. S49. Poznámka: 1. V cenách jsou započteny náklady na demontáž, manipulaci a naložení na dopravní prostředek nebo uložení mimo most.</t>
  </si>
  <si>
    <t>-1731606129</t>
  </si>
  <si>
    <t>PSC</t>
  </si>
  <si>
    <t>Poznámka k souboru cen:_x000d_
1. V cenách jsou započteny náklady na demontáž, manipulaci a naložení na dopravní prostředek nebo uložení mimo most.</t>
  </si>
  <si>
    <t>na mostě v km 12,920</t>
  </si>
  <si>
    <t>67</t>
  </si>
  <si>
    <t>7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</si>
  <si>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</si>
  <si>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</si>
  <si>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m3</t>
  </si>
  <si>
    <t>420496135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</si>
  <si>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</si>
  <si>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v km 12,410 - 14,000</t>
  </si>
  <si>
    <t>1590</t>
  </si>
  <si>
    <t>5915015010</t>
  </si>
  <si>
    <t>Svahování zemního tělesa železničního spodku. Poznámka: 1. V cenách jsou započteny náklady na svahování železničního tělesa a uložení výzisku na terén nebo naložení na dopravní prostředek.</t>
  </si>
  <si>
    <t>m2</t>
  </si>
  <si>
    <t>-1066312971</t>
  </si>
  <si>
    <t>Poznámka k souboru cen:_x000d_
1. V cenách jsou započteny náklady na svahování železničního tělesa a uložení výzisku na terén nebo naložení na dopravní prostředek.</t>
  </si>
  <si>
    <t>Svahování zemního tělesa s rozprostřením výzisku km 12,410-14,010</t>
  </si>
  <si>
    <t>7500</t>
  </si>
  <si>
    <t>9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</si>
  <si>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</si>
  <si>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</si>
  <si>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-882602140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</si>
  <si>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</si>
  <si>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23,694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</si>
  <si>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</si>
  <si>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</si>
  <si>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1741667976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</si>
  <si>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</si>
  <si>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</si>
  <si>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</si>
  <si>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-1830286551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</si>
  <si>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</si>
  <si>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na propustku v km 14,015</t>
  </si>
  <si>
    <t>10*1,8</t>
  </si>
  <si>
    <t>5905050060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</si>
  <si>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</si>
  <si>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km</t>
  </si>
  <si>
    <t>357147484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</si>
  <si>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</si>
  <si>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12,950-12,875</t>
  </si>
  <si>
    <t>13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</si>
  <si>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</si>
  <si>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</si>
  <si>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-354658129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</si>
  <si>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</si>
  <si>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12,875-12,420</t>
  </si>
  <si>
    <t>14,010-12,950</t>
  </si>
  <si>
    <t>14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</si>
  <si>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</si>
  <si>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</si>
  <si>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-1776092441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</si>
  <si>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</si>
  <si>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14,020-14,010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</si>
  <si>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</si>
  <si>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</si>
  <si>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-206458004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</si>
  <si>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</si>
  <si>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75*2,2</t>
  </si>
  <si>
    <t>1515*1,2</t>
  </si>
  <si>
    <t>16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</si>
  <si>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</si>
  <si>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</si>
  <si>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-795460541</t>
  </si>
  <si>
    <t>Poznámka k souboru cen:_x000d_
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</si>
  <si>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na mostě km 12,920</t>
  </si>
  <si>
    <t>113</t>
  </si>
  <si>
    <t>17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</si>
  <si>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</si>
  <si>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</si>
  <si>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-1776838571</t>
  </si>
  <si>
    <t>km 12,450</t>
  </si>
  <si>
    <t>km 12,850-12,890</t>
  </si>
  <si>
    <t>51</t>
  </si>
  <si>
    <t>km 12,950-13,000</t>
  </si>
  <si>
    <t>58</t>
  </si>
  <si>
    <t>18</t>
  </si>
  <si>
    <t>5906050010</t>
  </si>
  <si>
    <t>Příplatek za obtížnost ruční výměny pražce dřevěný za betonový. Poznámka: 1. V cenách jsou započteny náklady na manipulaci s pražci.</t>
  </si>
  <si>
    <t>-1616240224</t>
  </si>
  <si>
    <t>Poznámka k souboru cen:_x000d_
1. V cenách jsou započteny náklady na manipulaci s pražci.</t>
  </si>
  <si>
    <t>km 12,850-13,000</t>
  </si>
  <si>
    <t>222</t>
  </si>
  <si>
    <t>19</t>
  </si>
  <si>
    <t>5907050020</t>
  </si>
  <si>
    <t>Dělení kolejnic řezáním nebo rozbroušením tv. S49. Poznámka: 1. V cenách jsou započteny náklady na manipulaci, podložení, označení a provedení řezu kolejnice.</t>
  </si>
  <si>
    <t>1742819135</t>
  </si>
  <si>
    <t>Poznámka k souboru cen:_x000d_
1. V cenách jsou započteny náklady na manipulaci, podložení, označení a provedení řezu kolejnice.</t>
  </si>
  <si>
    <t>250</t>
  </si>
  <si>
    <t>20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</si>
  <si>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</si>
  <si>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</si>
  <si>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-1042065132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</si>
  <si>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</si>
  <si>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3200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</si>
  <si>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</si>
  <si>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</si>
  <si>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-1514345188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</si>
  <si>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</si>
  <si>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</si>
  <si>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</si>
  <si>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</si>
  <si>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</si>
  <si>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990689475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</si>
  <si>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</si>
  <si>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23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</si>
  <si>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</si>
  <si>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</si>
  <si>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-144019769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</si>
  <si>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</si>
  <si>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24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</si>
  <si>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</si>
  <si>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</si>
  <si>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-1058169811</t>
  </si>
  <si>
    <t>25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</si>
  <si>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</si>
  <si>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</si>
  <si>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</si>
  <si>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-758443294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</si>
  <si>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</si>
  <si>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150</t>
  </si>
  <si>
    <t>26</t>
  </si>
  <si>
    <t>5906105010</t>
  </si>
  <si>
    <t>Demontáž pražce dřevěný. Poznámka: 1. V cenách jsou započteny náklady na manipulaci, demontáž, odstrojení do součástí a uložení pražců.</t>
  </si>
  <si>
    <t>1139455250</t>
  </si>
  <si>
    <t>Poznámka k souboru cen:_x000d_
1. V cenách jsou započteny náklady na manipulaci, demontáž, odstrojení do součástí a uložení pražců.</t>
  </si>
  <si>
    <t>OST</t>
  </si>
  <si>
    <t>Ostatní</t>
  </si>
  <si>
    <t>27</t>
  </si>
  <si>
    <t>7592005070</t>
  </si>
  <si>
    <t>Montáž počítacího bodu počítače náprav PZN 1 - uložení a připevnění na určené místo, seřízení polohy, přezkoušení</t>
  </si>
  <si>
    <t>512</t>
  </si>
  <si>
    <t>2131162201</t>
  </si>
  <si>
    <t>km 12,710</t>
  </si>
  <si>
    <t>28</t>
  </si>
  <si>
    <t>7592007070</t>
  </si>
  <si>
    <t>Demontáž počítacího bodu počítače náprav PZN 1</t>
  </si>
  <si>
    <t>-1767653411</t>
  </si>
  <si>
    <t>29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</si>
  <si>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</si>
  <si>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</si>
  <si>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-1622240337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</si>
  <si>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</si>
  <si>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nové kamenivo</t>
  </si>
  <si>
    <t>3601,800</t>
  </si>
  <si>
    <t>30</t>
  </si>
  <si>
    <t>9902100700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</si>
  <si>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</si>
  <si>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-1010526121</t>
  </si>
  <si>
    <t>drobný materiál</t>
  </si>
  <si>
    <t>4,414</t>
  </si>
  <si>
    <t>31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</si>
  <si>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</si>
  <si>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</si>
  <si>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232246487</t>
  </si>
  <si>
    <t>Odvoz vyzískaných dřevěných pražců a kolejnic na složiště</t>
  </si>
  <si>
    <t>234*0,08</t>
  </si>
  <si>
    <t>350*0,049</t>
  </si>
  <si>
    <t>32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</si>
  <si>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</si>
  <si>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</si>
  <si>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1187685762</t>
  </si>
  <si>
    <t>Doprava užitých pražců a kolejnic</t>
  </si>
  <si>
    <t>80,467</t>
  </si>
  <si>
    <t>33</t>
  </si>
  <si>
    <t>9902900200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</si>
  <si>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</si>
  <si>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937718795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</si>
  <si>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</si>
  <si>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Naložení užitých pražců a kolejnic</t>
  </si>
  <si>
    <t>02 - Oprava ŽS - Zákolany</t>
  </si>
  <si>
    <t>2007502269</t>
  </si>
  <si>
    <t>600*2,2*1,8</t>
  </si>
  <si>
    <t>-26*2,1*1,8</t>
  </si>
  <si>
    <t>5964133005</t>
  </si>
  <si>
    <t>Geotextilie separační</t>
  </si>
  <si>
    <t>767772886</t>
  </si>
  <si>
    <t>600*6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</si>
  <si>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</si>
  <si>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</si>
  <si>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-1876776302</t>
  </si>
  <si>
    <t>snesení starých pražců</t>
  </si>
  <si>
    <t>(0,120*1620)*0,260</t>
  </si>
  <si>
    <t>-1684350249</t>
  </si>
  <si>
    <t>snesení starých kolejí</t>
  </si>
  <si>
    <t>(8+155+28+92+92)*0,560</t>
  </si>
  <si>
    <t>snesení starých výhybek</t>
  </si>
  <si>
    <t>2*12,360</t>
  </si>
  <si>
    <t>snesení koleje km 17,600 - 18,200</t>
  </si>
  <si>
    <t>342</t>
  </si>
  <si>
    <t>1277307695</t>
  </si>
  <si>
    <t>vložení koleje km 17,600 - 18,200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</si>
  <si>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</si>
  <si>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</si>
  <si>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-132884558</t>
  </si>
  <si>
    <t>Poznámka k souboru cen:_x000d_
1. V cenách jsou započteny náklady na vyčištění od nánosu a nečistot a rozprostření výzisku na terén nebo naložení na dopravní prostředek. 2. V cenách nejsou obsaženy náklady na dopravu a skládkovné.</t>
  </si>
  <si>
    <t>vpravo</t>
  </si>
  <si>
    <t>(17930-17790)*0,8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</si>
  <si>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</si>
  <si>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</si>
  <si>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1629106930</t>
  </si>
  <si>
    <t>Poznámka k souboru cen:_x000d_
1. V cenách jsou započteny náklady na těžení a uložení výzisku na terén nebo naložení na dopravní prostředek a uložení na úložišti.</t>
  </si>
  <si>
    <t>(18280-17930)*4</t>
  </si>
  <si>
    <t>-119849406</t>
  </si>
  <si>
    <t>(18280-17930)*1</t>
  </si>
  <si>
    <t>vlevo</t>
  </si>
  <si>
    <t>(17900-17790)*1</t>
  </si>
  <si>
    <t>(18200-18080)*1</t>
  </si>
  <si>
    <t>1558684809</t>
  </si>
  <si>
    <t>Svahování zemního tělesa s rozprostřením výzisku</t>
  </si>
  <si>
    <t>1500</t>
  </si>
  <si>
    <t>5915025010</t>
  </si>
  <si>
    <t>Úprava vrstvy KL po snesení kolejového roštu koleje nebo výhybky. Poznámka: 1. V cenách jsou započteny náklady na rozhrnutí a urovnání KL a terénu z důvodu rušení trati.</t>
  </si>
  <si>
    <t>-1068331586</t>
  </si>
  <si>
    <t>Poznámka k souboru cen:_x000d_
1. V cenách jsou započteny náklady na rozhrnutí a urovnání KL a terénu z důvodu rušení trati.</t>
  </si>
  <si>
    <t>1290+700</t>
  </si>
  <si>
    <t>-111934901</t>
  </si>
  <si>
    <t>výměna KL v km 17,600 - 18,200</t>
  </si>
  <si>
    <t>0,6</t>
  </si>
  <si>
    <t>-0,026</t>
  </si>
  <si>
    <t>710759002</t>
  </si>
  <si>
    <t>frakce 31,5/63</t>
  </si>
  <si>
    <t>600*2,2</t>
  </si>
  <si>
    <t>-26*2,1</t>
  </si>
  <si>
    <t>269834919</t>
  </si>
  <si>
    <t>85</t>
  </si>
  <si>
    <t>1916934671</t>
  </si>
  <si>
    <t>1200</t>
  </si>
  <si>
    <t>-1287878770</t>
  </si>
  <si>
    <t>583099073</t>
  </si>
  <si>
    <t>1200136530</t>
  </si>
  <si>
    <t>-1352127367</t>
  </si>
  <si>
    <t>60</t>
  </si>
  <si>
    <t>1494808229</t>
  </si>
  <si>
    <t>18,600-18,200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</si>
  <si>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</si>
  <si>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</si>
  <si>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-1169577679</t>
  </si>
  <si>
    <t>Poznámka k souboru cen:_x000d_
1. V cenách jsou započteny náklady na demontáž a rozebrání kolejového roštu do součástí, manipulaci, naložení výzisku na dopravní prostředek a uložení na úložišti. 2. V cenách nejsou obsaženy náklady na dopravu a vytřídění.</t>
  </si>
  <si>
    <t>svesený starý kolejový rošt</t>
  </si>
  <si>
    <t>0,020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</si>
  <si>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</si>
  <si>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</si>
  <si>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-571398092</t>
  </si>
  <si>
    <t>(8+155+28+92+92)/1000</t>
  </si>
  <si>
    <t>-482108327</t>
  </si>
  <si>
    <t>km 18,420</t>
  </si>
  <si>
    <t>-1374443945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</si>
  <si>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</si>
  <si>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</si>
  <si>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-786962722</t>
  </si>
  <si>
    <t>doprava výzisku na místo uložení</t>
  </si>
  <si>
    <t>2600</t>
  </si>
  <si>
    <t>1494928812</t>
  </si>
  <si>
    <t>2277,72</t>
  </si>
  <si>
    <t>03 - Nástupiště Zákolany</t>
  </si>
  <si>
    <t xml:space="preserve">    M - Materiál zhotovitele</t>
  </si>
  <si>
    <t>5955101014</t>
  </si>
  <si>
    <t>Kamenivo drcené štěrkodrť frakce 0/8</t>
  </si>
  <si>
    <t>-798619664</t>
  </si>
  <si>
    <t>kamenivo na povrchovou úpravu nástupiště</t>
  </si>
  <si>
    <t>(60*4*0,05)*1,8</t>
  </si>
  <si>
    <t>5964161000</t>
  </si>
  <si>
    <t>Beton lehce zhutnitelný C 12/15;X0 F5 2 080 2 517</t>
  </si>
  <si>
    <t>-1757907571</t>
  </si>
  <si>
    <t>60*0,5*0,1</t>
  </si>
  <si>
    <t>LBC.010J 0R</t>
  </si>
  <si>
    <t>Cementový potěr 20 MPa jemný, 25 kg</t>
  </si>
  <si>
    <t>kg</t>
  </si>
  <si>
    <t>1713579072</t>
  </si>
  <si>
    <t>na spojení patek a tvárnic Tischer</t>
  </si>
  <si>
    <t>5964147020</t>
  </si>
  <si>
    <t>Nástupištní díly tvárnice Tischer B</t>
  </si>
  <si>
    <t>922281534</t>
  </si>
  <si>
    <t>5964147010</t>
  </si>
  <si>
    <t>Nástupištní díly blok úložný U95</t>
  </si>
  <si>
    <t>1914846998</t>
  </si>
  <si>
    <t>61</t>
  </si>
  <si>
    <t>5964147105</t>
  </si>
  <si>
    <t>Nástupištní díly výplňová deska D3</t>
  </si>
  <si>
    <t>-1004423226</t>
  </si>
  <si>
    <t>60*2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</si>
  <si>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</si>
  <si>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</si>
  <si>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-896645052</t>
  </si>
  <si>
    <t>Zákolany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</si>
  <si>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</si>
  <si>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</si>
  <si>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1741971196</t>
  </si>
  <si>
    <t>P</t>
  </si>
  <si>
    <t>Poznámka k položce:_x000d_
Výška nástupiště 550 mm nad TK_x000d_
Vzdálenost hrany od osy koleje 1680 mm</t>
  </si>
  <si>
    <t>550mm nad TK</t>
  </si>
  <si>
    <t>5914110050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</si>
  <si>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</si>
  <si>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1780856554</t>
  </si>
  <si>
    <t>Poznámka k souboru cen:_x000d_
1. V cenách jsou započteny náklady na manipulaci a naložení výzisku kameniva na dopravní prostředek. 2. V cenách nejsou obsaženy náklady na dodávku materiálu.</t>
  </si>
  <si>
    <t>úprava nástupištní plochy 60x4m s doplněním kameniva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</si>
  <si>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</si>
  <si>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1323543276</t>
  </si>
  <si>
    <t>Poznámka k položce:_x000d_
Měrnou jednotkou je t přepravovaného materiálu.</t>
  </si>
  <si>
    <t>doprava kameniva</t>
  </si>
  <si>
    <t>21,6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</si>
  <si>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</si>
  <si>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</si>
  <si>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-554181424</t>
  </si>
  <si>
    <t>doprava betonu a cementu</t>
  </si>
  <si>
    <t>6,952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</si>
  <si>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</si>
  <si>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</si>
  <si>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-1768815702</t>
  </si>
  <si>
    <t>Doprava nástupištních dílů</t>
  </si>
  <si>
    <t>26,475</t>
  </si>
  <si>
    <t>04 - Oprava ŽS km 17,000 - 17,350</t>
  </si>
  <si>
    <t>1049169239</t>
  </si>
  <si>
    <t>1821342886</t>
  </si>
  <si>
    <t>5958264000</t>
  </si>
  <si>
    <t>Podkladnice žebrová užitá tv. S4</t>
  </si>
  <si>
    <t>-973171124</t>
  </si>
  <si>
    <t>400</t>
  </si>
  <si>
    <t>-1542254485</t>
  </si>
  <si>
    <t>80*1,8</t>
  </si>
  <si>
    <t>-108172471</t>
  </si>
  <si>
    <t>1440</t>
  </si>
  <si>
    <t>-320421956</t>
  </si>
  <si>
    <t>720</t>
  </si>
  <si>
    <t>5958158070</t>
  </si>
  <si>
    <t>Podložka polyetylenová pod podkladnici 380/160/2 (S4, R4)</t>
  </si>
  <si>
    <t>1015090582</t>
  </si>
  <si>
    <t>5913060020</t>
  </si>
  <si>
    <t>Demontáž dílů betonové přejezdové konstrukce vnitřního panelu. Poznámka: 1. V cenách jsou započteny náklady na demontáž konstrukce a naložení na dopravní prostředek.</t>
  </si>
  <si>
    <t>300640365</t>
  </si>
  <si>
    <t>Poznámka k souboru cen:_x000d_
1. V cenách jsou započteny náklady na demontáž konstrukce a naložení na dopravní prostředek.</t>
  </si>
  <si>
    <t>km 17,122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</si>
  <si>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</si>
  <si>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</si>
  <si>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-1670148139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</si>
  <si>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</si>
  <si>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5906105020</t>
  </si>
  <si>
    <t>Demontáž pražce betonový. Poznámka: 1. V cenách jsou započteny náklady na manipulaci, demontáž, odstrojení do součástí a uložení pražců.</t>
  </si>
  <si>
    <t>1226156066</t>
  </si>
  <si>
    <t>1283066532</t>
  </si>
  <si>
    <t>80</t>
  </si>
  <si>
    <t>-2122603572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</si>
  <si>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</si>
  <si>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</si>
  <si>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2121172967</t>
  </si>
  <si>
    <t>Poznámka k souboru cen:_x000d_
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</si>
  <si>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(17305-17097)*2</t>
  </si>
  <si>
    <t>-1812389840</t>
  </si>
  <si>
    <t>284</t>
  </si>
  <si>
    <t>1009923764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</si>
  <si>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</si>
  <si>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</si>
  <si>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1582966895</t>
  </si>
  <si>
    <t>Poznámka k souboru cen:_x000d_
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</si>
  <si>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-1951084808</t>
  </si>
  <si>
    <t>-1416484582</t>
  </si>
  <si>
    <t>17,350-17,000</t>
  </si>
  <si>
    <t>-1505670514</t>
  </si>
  <si>
    <t>800</t>
  </si>
  <si>
    <t>-1214072314</t>
  </si>
  <si>
    <t>-1679423739</t>
  </si>
  <si>
    <t>144</t>
  </si>
  <si>
    <t>1446971348</t>
  </si>
  <si>
    <t>1,937</t>
  </si>
  <si>
    <t>-1359689632</t>
  </si>
  <si>
    <t>odvoz vyzískaných betonových pražců, kolejnic a podkladnic na složiště</t>
  </si>
  <si>
    <t>13*0,27</t>
  </si>
  <si>
    <t>60*0,049</t>
  </si>
  <si>
    <t>3,3</t>
  </si>
  <si>
    <t>1208158741</t>
  </si>
  <si>
    <t>Doprava užitých pražců, kolejnic a podkladnic</t>
  </si>
  <si>
    <t>9,881</t>
  </si>
  <si>
    <t>-78022566</t>
  </si>
  <si>
    <t>Naložení užitých pražců, kolejnic a podkladnic</t>
  </si>
  <si>
    <t>05 - Oprava ŽS km 20,000 - 24,350</t>
  </si>
  <si>
    <t>-188820534</t>
  </si>
  <si>
    <t>-1633150373</t>
  </si>
  <si>
    <t>50</t>
  </si>
  <si>
    <t>-1684799532</t>
  </si>
  <si>
    <t>před ZV 6 žst Otvovice</t>
  </si>
  <si>
    <t>25*2</t>
  </si>
  <si>
    <t>-117566678</t>
  </si>
  <si>
    <t>25*4</t>
  </si>
  <si>
    <t>-1119880486</t>
  </si>
  <si>
    <t>(24350-23500)*1,2*1,8</t>
  </si>
  <si>
    <t xml:space="preserve">pro ASP </t>
  </si>
  <si>
    <t>(23500-20100)*0,2*1,8</t>
  </si>
  <si>
    <t>lokální výměna KL</t>
  </si>
  <si>
    <t>60*1,8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</si>
  <si>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</si>
  <si>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</si>
  <si>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-2075988635</t>
  </si>
  <si>
    <t>975071311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</si>
  <si>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</si>
  <si>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</si>
  <si>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-2034137113</t>
  </si>
  <si>
    <t>lokální blátivá místa</t>
  </si>
  <si>
    <t>1370410962</t>
  </si>
  <si>
    <t>24,350-23,500</t>
  </si>
  <si>
    <t>-761197072</t>
  </si>
  <si>
    <t>(24350-23500)*1,2</t>
  </si>
  <si>
    <t>pro ASP</t>
  </si>
  <si>
    <t>(23500-20100)*0,2</t>
  </si>
  <si>
    <t>-91452207</t>
  </si>
  <si>
    <t>736227281</t>
  </si>
  <si>
    <t>310409770</t>
  </si>
  <si>
    <t>23,500-20,100</t>
  </si>
  <si>
    <t>-200637987</t>
  </si>
  <si>
    <t>v místě SČ a opravovaných přejezdů</t>
  </si>
  <si>
    <t>2100</t>
  </si>
  <si>
    <t>-2104999039</t>
  </si>
  <si>
    <t>V traťové koleji zhotovitel provede:</t>
  </si>
  <si>
    <t>1834156201</t>
  </si>
  <si>
    <t>-161140628</t>
  </si>
  <si>
    <t>v místě SČ</t>
  </si>
  <si>
    <t>1000</t>
  </si>
  <si>
    <t>333303649</t>
  </si>
  <si>
    <t>Svahování zemního tělesa s rozprostřením výzisku v místě SČ a výměny KL na přejezdech předmětného úseku. Déle úprava povrchu deponie výzisku.</t>
  </si>
  <si>
    <t>4000</t>
  </si>
  <si>
    <t>-228620770</t>
  </si>
  <si>
    <t>km 20,740; 21,980; 22,520; 23,310; 23,770; 24,060</t>
  </si>
  <si>
    <t>-375808815</t>
  </si>
  <si>
    <t>-1420701942</t>
  </si>
  <si>
    <t>2000</t>
  </si>
  <si>
    <t>329241477</t>
  </si>
  <si>
    <t>3168</t>
  </si>
  <si>
    <t>-1330309232</t>
  </si>
  <si>
    <t>0,132</t>
  </si>
  <si>
    <t>292304001</t>
  </si>
  <si>
    <t>doprava vyzískaných pražců a kolejnic na složiště</t>
  </si>
  <si>
    <t>25*0,27</t>
  </si>
  <si>
    <t>50*0,049</t>
  </si>
  <si>
    <t>1942861343</t>
  </si>
  <si>
    <t>9,22</t>
  </si>
  <si>
    <t>-2128322766</t>
  </si>
  <si>
    <t>06 - Oprava přejezdu P2455</t>
  </si>
  <si>
    <t xml:space="preserve">    VRN - Vedlejší rozpočtové náklady</t>
  </si>
  <si>
    <t>5963134010</t>
  </si>
  <si>
    <t>Náběhový klín ocelový</t>
  </si>
  <si>
    <t>-1204808822</t>
  </si>
  <si>
    <t>5963110010</t>
  </si>
  <si>
    <t>Přejezd Intermont panel 1285x3000x170 ŽPP 1</t>
  </si>
  <si>
    <t>477626437</t>
  </si>
  <si>
    <t>panel s výškou pro tvar svršku S49</t>
  </si>
  <si>
    <t>5955101020</t>
  </si>
  <si>
    <t>Kamenivo drcené štěrkodrť frakce 0/32</t>
  </si>
  <si>
    <t>-1321955016</t>
  </si>
  <si>
    <t>2*1,8</t>
  </si>
  <si>
    <t>-676900412</t>
  </si>
  <si>
    <t>pod kamenivo 16/32 a panely</t>
  </si>
  <si>
    <t>12*0,5</t>
  </si>
  <si>
    <t>6*1,5</t>
  </si>
  <si>
    <t>213141111</t>
  </si>
  <si>
    <t xml:space="preserve">Zřízení vrstvy z geotextilie  filtrační, separační, odvodňovací, ochranné, výztužné nebo protierozní v rovině nebo ve sklonu do 1:5, šířky do 3 m</t>
  </si>
  <si>
    <t>CS ÚRS 2020 01</t>
  </si>
  <si>
    <t>1683048578</t>
  </si>
  <si>
    <t xml:space="preserve">Poznámka k souboru cen:_x000d_
1. Ceny jsou určeny pro zřízení vrstev na upraveném povrchu. 2. V cenách jsou započteny i náklady na položení a spojení geotextilií včetně přesahů. 3. V cenách nejsou započteny náklady na dodávku geotextilií, která se oceňuje ve specifikaci. Ztratné včetně přesahů lze stanovit ve výši 15 až 20 %. 4. Ceny -1131 až -1133 lze použít i pro vyvedení geotextilie na svislou konstrukci. </t>
  </si>
  <si>
    <t>Položení geotextilie pod kamenivo 16/32 a panely</t>
  </si>
  <si>
    <t>5913200010</t>
  </si>
  <si>
    <t>Demontáž dřevěné konstrukce přejezdu část vnější a vnitřní. Poznámka: 1. V cenách jsou započteny náklady na demontáž a naložení na dopravní prostředek.</t>
  </si>
  <si>
    <t>-719972805</t>
  </si>
  <si>
    <t>Poznámka k souboru cen:_x000d_
1. V cenách jsou započteny náklady na demontáž a naložení na dopravní prostředek.</t>
  </si>
  <si>
    <t>dřevěná konstrukce z pražců</t>
  </si>
  <si>
    <t>4,056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</si>
  <si>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</si>
  <si>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</si>
  <si>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-1486207551</t>
  </si>
  <si>
    <t>Poznámka k souboru cen:_x000d_
1. V cenách jsou započteny náklady na montáž dílů. 2. V cenách nejsou obsaženy náklady na dodávku materiálu.</t>
  </si>
  <si>
    <t>5913065030</t>
  </si>
  <si>
    <t>Montáž dílů betonové přejezdové konstrukce v koleji náběhového klínu. Poznámka: 1. V cenách jsou započteny náklady na montáž dílů. 2. V cenách nejsou obsaženy náklady na dodávku materiálu.</t>
  </si>
  <si>
    <t>-1322616413</t>
  </si>
  <si>
    <t>5914110010R</t>
  </si>
  <si>
    <t>Oprava přejezduě sypaného z kameniva úprava povrchu místní, jednotlivá. Poznámka: 1. V cenách jsou započteny náklady na manipulaci a naložení výzisku kameniva na dopravní prostředek. 2. V cenách nejsou obsaženy náklady na dodávku materiálu.</t>
  </si>
  <si>
    <t>-855321344</t>
  </si>
  <si>
    <t>Úprava plochy komunikace ze sypaného kameniva vně koleje 1,5m x 6m oboustranně</t>
  </si>
  <si>
    <t>-1444988891</t>
  </si>
  <si>
    <t>3,6</t>
  </si>
  <si>
    <t>1346802096</t>
  </si>
  <si>
    <t>Doprava přejezdových panelů</t>
  </si>
  <si>
    <t>3,126</t>
  </si>
  <si>
    <t>9902400100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</si>
  <si>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</si>
  <si>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-992018123</t>
  </si>
  <si>
    <t>doprava dřevěné konstrukce přejezdu na složiště</t>
  </si>
  <si>
    <t>0,48</t>
  </si>
  <si>
    <t>Vedlejší rozpočtové náklady</t>
  </si>
  <si>
    <t>033111001</t>
  </si>
  <si>
    <t>Provozní vlivy Výluka silničního provozu se zajištěním objížďky</t>
  </si>
  <si>
    <t>Sborník UOŽI 01 2019</t>
  </si>
  <si>
    <t>629852665</t>
  </si>
  <si>
    <t>vyřízení uzavírky přejezdu včetně značení a zajištění ostatních nákladů</t>
  </si>
  <si>
    <t>07 - Oprava přejezdu P2462</t>
  </si>
  <si>
    <t>-1425052385</t>
  </si>
  <si>
    <t>42</t>
  </si>
  <si>
    <t>1438080655</t>
  </si>
  <si>
    <t>26*2,1*1,8</t>
  </si>
  <si>
    <t>5958125010</t>
  </si>
  <si>
    <t>Komplety s antikorozní úpravou ŽS 4 (svěrka ŽS4, šroub RS 1, matice M24, podložka Fe6)</t>
  </si>
  <si>
    <t>428892802</t>
  </si>
  <si>
    <t>20*4</t>
  </si>
  <si>
    <t>1675893757</t>
  </si>
  <si>
    <t>22*4</t>
  </si>
  <si>
    <t>527755366</t>
  </si>
  <si>
    <t>42*2</t>
  </si>
  <si>
    <t>5963104035R</t>
  </si>
  <si>
    <t>Přejezd železobetonový kompletní sestava včetně závěrných zídek</t>
  </si>
  <si>
    <t>1967293194</t>
  </si>
  <si>
    <t xml:space="preserve">přejezdová konstrukce vnitřní a vnější včetně závěrných zídek a náběhových klínů (vnítřní modul 1,2m) </t>
  </si>
  <si>
    <t>7,2</t>
  </si>
  <si>
    <t>5963152000</t>
  </si>
  <si>
    <t>Asfaltová zálivka pro trhliny a spáry</t>
  </si>
  <si>
    <t>-185502520</t>
  </si>
  <si>
    <t>5964129000R</t>
  </si>
  <si>
    <t>Odvodňovací žlaby ACO DRAIN Monoblock</t>
  </si>
  <si>
    <t>1969990665</t>
  </si>
  <si>
    <t>Monoblock ACO Drain RD 300 - délka dílce 2000mm</t>
  </si>
  <si>
    <t>596412900RR</t>
  </si>
  <si>
    <t>Odvodňovací žlaby ACO DRAIN Monoblock - revizní díl</t>
  </si>
  <si>
    <t>397828929</t>
  </si>
  <si>
    <t xml:space="preserve">Odvodňovací žlaby ACO Drain  RD 300 Monoblock - revizní díl 750mm</t>
  </si>
  <si>
    <t>5963146015</t>
  </si>
  <si>
    <t>Asfaltový beton ACL 22S 50/70 velmi hrubozrnný-ložní vrstva</t>
  </si>
  <si>
    <t>971377073</t>
  </si>
  <si>
    <t>(35*0,08)*2,5</t>
  </si>
  <si>
    <t>5963146010</t>
  </si>
  <si>
    <t>Asfaltový beton ACL 16S 50/70 hrubozrnný-ložní vrstva</t>
  </si>
  <si>
    <t>-1359758933</t>
  </si>
  <si>
    <t>5963146000</t>
  </si>
  <si>
    <t>Asfaltový beton ACO 11S 50/70 střednězrnný-obrusná vrstva</t>
  </si>
  <si>
    <t>641233915</t>
  </si>
  <si>
    <t>5964161005</t>
  </si>
  <si>
    <t>Beton lehce zhutnitelný C 16/20;X0 F5 2 200 2 662</t>
  </si>
  <si>
    <t>498866063</t>
  </si>
  <si>
    <t>beton pod odvodňovací žlab P5719</t>
  </si>
  <si>
    <t>1,7</t>
  </si>
  <si>
    <t>beton pod závěrné zídky</t>
  </si>
  <si>
    <t>0,25*0,6*15,5</t>
  </si>
  <si>
    <t>-2005195723</t>
  </si>
  <si>
    <t>5913060030</t>
  </si>
  <si>
    <t>Demontáž dílů betonové přejezdové konstrukce náběhového klínu. Poznámka: 1. V cenách jsou započteny náklady na demontáž konstrukce a naložení na dopravní prostředek.</t>
  </si>
  <si>
    <t>928974266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</si>
  <si>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</si>
  <si>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</si>
  <si>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-1930123223</t>
  </si>
  <si>
    <t>0,026</t>
  </si>
  <si>
    <t>5913235020</t>
  </si>
  <si>
    <t>Dělení AB komunikace řezáním hloubky do 20 cm. Poznámka: 1. V cenách jsou započteny náklady na provedení úkolu.</t>
  </si>
  <si>
    <t>-958810186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</si>
  <si>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</si>
  <si>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</si>
  <si>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446765519</t>
  </si>
  <si>
    <t>44</t>
  </si>
  <si>
    <t>5915005010</t>
  </si>
  <si>
    <t>Hloubení rýh nebo jam na železničním spodku I. třídy. Poznámka: 1. V cenách jsou započteny náklady na hloubení a uložení výzisku na terén nebo naložení na dopravní prostředek a uložení na úložišti.</t>
  </si>
  <si>
    <t>-1591540814</t>
  </si>
  <si>
    <t>odtěžení pro žlab</t>
  </si>
  <si>
    <t>7*0,7*0,6</t>
  </si>
  <si>
    <t>1042449921</t>
  </si>
  <si>
    <t>-589758257</t>
  </si>
  <si>
    <t>26*2,1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</si>
  <si>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</si>
  <si>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</si>
  <si>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1359867311</t>
  </si>
  <si>
    <t>z pražců B91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</si>
  <si>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</si>
  <si>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</si>
  <si>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1724569595</t>
  </si>
  <si>
    <t>5914035560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</si>
  <si>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</si>
  <si>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-184721597</t>
  </si>
  <si>
    <t>zřízení žlabu vpravo</t>
  </si>
  <si>
    <t>6,75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</si>
  <si>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</si>
  <si>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</si>
  <si>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-1890879500</t>
  </si>
  <si>
    <t>35</t>
  </si>
  <si>
    <t>-466060243</t>
  </si>
  <si>
    <t>-631663512</t>
  </si>
  <si>
    <t>9901000500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</si>
  <si>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</si>
  <si>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1190122810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</si>
  <si>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</si>
  <si>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doprava drobného materiálu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</si>
  <si>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</si>
  <si>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</si>
  <si>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-212904326</t>
  </si>
  <si>
    <t>doprava asfaltového betonu</t>
  </si>
  <si>
    <t>odvoz asfaltu k likvidaci</t>
  </si>
  <si>
    <t>24,64</t>
  </si>
  <si>
    <t>beton</t>
  </si>
  <si>
    <t>8,992</t>
  </si>
  <si>
    <t>553138018</t>
  </si>
  <si>
    <t>98,280</t>
  </si>
  <si>
    <t>1166618373</t>
  </si>
  <si>
    <t>doprava vyzískaných pražců na složiště</t>
  </si>
  <si>
    <t>42*0,085</t>
  </si>
  <si>
    <t>256682767</t>
  </si>
  <si>
    <t>Doprava užitých pražců</t>
  </si>
  <si>
    <t>11,34</t>
  </si>
  <si>
    <t>9902201000</t>
  </si>
  <si>
    <t>Doprava dodávek zhotovitele, dodávek objednatele nebo výzisku mechanizací přes 3,5 t objemnějšího kusového materiálu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</si>
  <si>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1709324360</t>
  </si>
  <si>
    <t>nová přejezdová konstrukce</t>
  </si>
  <si>
    <t>12,5</t>
  </si>
  <si>
    <t>34</t>
  </si>
  <si>
    <t>-1728218110</t>
  </si>
  <si>
    <t>Naložení užitých pražců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</si>
  <si>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</si>
  <si>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</si>
  <si>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-1792394238</t>
  </si>
  <si>
    <t>likvidace vybouraného asfaltu</t>
  </si>
  <si>
    <t>36</t>
  </si>
  <si>
    <t>1239802185</t>
  </si>
  <si>
    <t>08 - Oprava přejezdu P2465</t>
  </si>
  <si>
    <t>416132960</t>
  </si>
  <si>
    <t>(31*0,08)*2,5</t>
  </si>
  <si>
    <t>854443110</t>
  </si>
  <si>
    <t>-1868652376</t>
  </si>
  <si>
    <t>-1586835137</t>
  </si>
  <si>
    <t>-1842839408</t>
  </si>
  <si>
    <t>52,5*1,8</t>
  </si>
  <si>
    <t>-817161702</t>
  </si>
  <si>
    <t>pod KL</t>
  </si>
  <si>
    <t>pod asfalt a panely</t>
  </si>
  <si>
    <t>-1339476495</t>
  </si>
  <si>
    <t>1397701241</t>
  </si>
  <si>
    <t>-1097970993</t>
  </si>
  <si>
    <t>1606145155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</si>
  <si>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</si>
  <si>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</si>
  <si>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-1170789955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</si>
  <si>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</si>
  <si>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0,025</t>
  </si>
  <si>
    <t>-763913385</t>
  </si>
  <si>
    <t>897655726</t>
  </si>
  <si>
    <t>25*2,1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</si>
  <si>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</si>
  <si>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</si>
  <si>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893928884</t>
  </si>
  <si>
    <t>Poznámka k souboru cen:_x000d_
1. V cenách jsou započteny náklady na manipulaci a montáž KR, u pražců dřevěných nevystrojených i na vrtání pražců. 2. V cenách nejsou obsaženy náklady na dodávku materiálu.</t>
  </si>
  <si>
    <t>-80374527</t>
  </si>
  <si>
    <t>Položení geotextilie pod asfalt a panel</t>
  </si>
  <si>
    <t>-452850402</t>
  </si>
  <si>
    <t>-1546775876</t>
  </si>
  <si>
    <t>173783517</t>
  </si>
  <si>
    <t>1611141764</t>
  </si>
  <si>
    <t>124207834</t>
  </si>
  <si>
    <t>-45007236</t>
  </si>
  <si>
    <t>18,6</t>
  </si>
  <si>
    <t>-641005733</t>
  </si>
  <si>
    <t>94,5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</si>
  <si>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</si>
  <si>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</si>
  <si>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1813313993</t>
  </si>
  <si>
    <t>odvoz vyzískaného panelu na TO Kladno</t>
  </si>
  <si>
    <t>1,555</t>
  </si>
  <si>
    <t>1521763328</t>
  </si>
  <si>
    <t>3,110</t>
  </si>
  <si>
    <t xml:space="preserve"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</si>
  <si>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1995162533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</si>
  <si>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</si>
  <si>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Vybouraná živice</t>
  </si>
  <si>
    <t>-684736448</t>
  </si>
  <si>
    <t>09 - Oprava přejezdu P2466</t>
  </si>
  <si>
    <t>-367233197</t>
  </si>
  <si>
    <t>1292691009</t>
  </si>
  <si>
    <t>25*2,1*1,8</t>
  </si>
  <si>
    <t>-1886292794</t>
  </si>
  <si>
    <t>19*4</t>
  </si>
  <si>
    <t>-79326636</t>
  </si>
  <si>
    <t>19*2</t>
  </si>
  <si>
    <t>-411484837</t>
  </si>
  <si>
    <t>Vlevo délka vnější konstrukce 8,4m !</t>
  </si>
  <si>
    <t>Uprostřed a vpravo délka konstrukce 9,6m !</t>
  </si>
  <si>
    <t>9,6</t>
  </si>
  <si>
    <t>1539762764</t>
  </si>
  <si>
    <t>-588357394</t>
  </si>
  <si>
    <t>(57*0,08)*2,5</t>
  </si>
  <si>
    <t>1248360155</t>
  </si>
  <si>
    <t>-30562023</t>
  </si>
  <si>
    <t>82060605</t>
  </si>
  <si>
    <t>25*5</t>
  </si>
  <si>
    <t>-113298294</t>
  </si>
  <si>
    <t>0,25*0,6*19,2</t>
  </si>
  <si>
    <t>2015690766</t>
  </si>
  <si>
    <t>310513230</t>
  </si>
  <si>
    <t>86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</si>
  <si>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</si>
  <si>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</si>
  <si>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1655504003</t>
  </si>
  <si>
    <t>0,0115</t>
  </si>
  <si>
    <t>-24666564</t>
  </si>
  <si>
    <t>0,0135</t>
  </si>
  <si>
    <t>35717459</t>
  </si>
  <si>
    <t>-924125272</t>
  </si>
  <si>
    <t>309895946</t>
  </si>
  <si>
    <t>z pražců SB8</t>
  </si>
  <si>
    <t>1415138625</t>
  </si>
  <si>
    <t>-675892138</t>
  </si>
  <si>
    <t>57</t>
  </si>
  <si>
    <t>-1541350510</t>
  </si>
  <si>
    <t>1305438700</t>
  </si>
  <si>
    <t>1575124861</t>
  </si>
  <si>
    <t>184841835</t>
  </si>
  <si>
    <t>Odvoz vybagrovaného KL k uložení</t>
  </si>
  <si>
    <t>105</t>
  </si>
  <si>
    <t>-621263432</t>
  </si>
  <si>
    <t>34,2</t>
  </si>
  <si>
    <t>43</t>
  </si>
  <si>
    <t>10,232</t>
  </si>
  <si>
    <t>-717751849</t>
  </si>
  <si>
    <t>-1009183377</t>
  </si>
  <si>
    <t>19*0,085</t>
  </si>
  <si>
    <t>766323207</t>
  </si>
  <si>
    <t>5,13</t>
  </si>
  <si>
    <t>1647284633</t>
  </si>
  <si>
    <t>15,5</t>
  </si>
  <si>
    <t>99272802</t>
  </si>
  <si>
    <t>-324937728</t>
  </si>
  <si>
    <t>-745669554</t>
  </si>
  <si>
    <t>10 - Oprava přejezdu P2467</t>
  </si>
  <si>
    <t>127935467</t>
  </si>
  <si>
    <t>124</t>
  </si>
  <si>
    <t>-709624548</t>
  </si>
  <si>
    <t>62</t>
  </si>
  <si>
    <t>-987033262</t>
  </si>
  <si>
    <t>1047474971</t>
  </si>
  <si>
    <t>(70*0,09)*2,5</t>
  </si>
  <si>
    <t>501912588</t>
  </si>
  <si>
    <t>(70*0,08)*2,5</t>
  </si>
  <si>
    <t>1274433655</t>
  </si>
  <si>
    <t>-1473479742</t>
  </si>
  <si>
    <t>70</t>
  </si>
  <si>
    <t>5913235030</t>
  </si>
  <si>
    <t>Dělení AB komunikace řezáním hloubky do 30 cm. Poznámka: 1. V cenách jsou započteny náklady na provedení úkolu.</t>
  </si>
  <si>
    <t>1386329960</t>
  </si>
  <si>
    <t>Poznámka k souboru cen:_x000d_
1. V cenách jsou započteny náklady na provedení úkolu.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</si>
  <si>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</si>
  <si>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</si>
  <si>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-438465262</t>
  </si>
  <si>
    <t>Poznámka k souboru cen:_x000d_
1. V cenách jsou započteny náklady na odtěžení nebo frézování a naložení výzisku na dopravní prostředek.</t>
  </si>
  <si>
    <t>-141140609</t>
  </si>
  <si>
    <t>716451384</t>
  </si>
  <si>
    <t>-1523508572</t>
  </si>
  <si>
    <t>538303707</t>
  </si>
  <si>
    <t>-1111166111</t>
  </si>
  <si>
    <t>971261845</t>
  </si>
  <si>
    <t>43,75</t>
  </si>
  <si>
    <t>45979273</t>
  </si>
  <si>
    <t>0,164</t>
  </si>
  <si>
    <t>1136729803</t>
  </si>
  <si>
    <t>1528711275</t>
  </si>
  <si>
    <t>11 - Přeložení kabelů a návěstidla Zákolany km 17,550-18,235</t>
  </si>
  <si>
    <t>Soupis:</t>
  </si>
  <si>
    <t>11.1 - Technologická část</t>
  </si>
  <si>
    <t xml:space="preserve">    1 - Zemní práce</t>
  </si>
  <si>
    <t>Zemní práce</t>
  </si>
  <si>
    <t>1320010001-R</t>
  </si>
  <si>
    <t>Výkop a odkop zeminy ke stávajícím kabelům ručně, zabezpečení výkopu</t>
  </si>
  <si>
    <t>1474928036</t>
  </si>
  <si>
    <t>1320010011-R</t>
  </si>
  <si>
    <t>Ochrana štěrkového lože kolejí při souběžné trase s kolejemi</t>
  </si>
  <si>
    <t>-701557519</t>
  </si>
  <si>
    <t>1320010035-R</t>
  </si>
  <si>
    <t>Odstranění výstražné folie ve stávající kabelové trase</t>
  </si>
  <si>
    <t>-2098967894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</si>
  <si>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</si>
  <si>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</si>
  <si>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-1994470262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</si>
  <si>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</si>
  <si>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</si>
  <si>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-650066441</t>
  </si>
  <si>
    <t>7590525402</t>
  </si>
  <si>
    <t>Montáž spojky rovné metalické do 10 XN</t>
  </si>
  <si>
    <t>1578826837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</si>
  <si>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</si>
  <si>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</si>
  <si>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580826753</t>
  </si>
  <si>
    <t>7590525432</t>
  </si>
  <si>
    <t>Montáž spojky rovné pro plastové kabely párové rovné o průměru 1,0 mm PE plášť s pancířem S 1 do 14 žil - přistavení elektrického agregátu, změření izolačního odporu, vlastní montáž spojky, sestavení montážního stojanu, upnutí kabelu do stojanu, spojení žil, svaření spojky, uvolnění kabelu, uložení spojky v jámě</t>
  </si>
  <si>
    <t>1856309628</t>
  </si>
  <si>
    <t>7590525761</t>
  </si>
  <si>
    <t>Zapojení vodičů po měření - jednostranné připojení 2-drátového převodu, účastnického přívodu nebo kabelové formy na závěr po skončené měření elektrických hodnot kabelu</t>
  </si>
  <si>
    <t>pár</t>
  </si>
  <si>
    <t>1669076547</t>
  </si>
  <si>
    <t>7590525763</t>
  </si>
  <si>
    <t>Odpojení vodičů pro měření jednostranné - jednostranné odpojení 2-drátového převodu, účastnického přívodu nebo kabelové formy za účelem měření elektrických hodnot kabelu</t>
  </si>
  <si>
    <t>-373910009</t>
  </si>
  <si>
    <t>7590527042</t>
  </si>
  <si>
    <t>Demontáž kabelu volně uloženého</t>
  </si>
  <si>
    <t>-1670243421</t>
  </si>
  <si>
    <t>7590555192</t>
  </si>
  <si>
    <t>Montáž forma pro kabely TCEKPFLE, TCEKPFLEY, TCEKPFLEZE, TCEKPFLEZY svorkovice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</si>
  <si>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-1450237112</t>
  </si>
  <si>
    <t>7592845010</t>
  </si>
  <si>
    <t>Montáž přejezdníku - postavení přejezdníku včetně transformátorové skříně na základ, zatažení kabelu</t>
  </si>
  <si>
    <t>711041952</t>
  </si>
  <si>
    <t>7592847010</t>
  </si>
  <si>
    <t>Demontáž přejezdníku</t>
  </si>
  <si>
    <t>1991760290</t>
  </si>
  <si>
    <t>7598015185</t>
  </si>
  <si>
    <t>Jednosměrné měření kabelu místního</t>
  </si>
  <si>
    <t>1342297532</t>
  </si>
  <si>
    <t>7590521514</t>
  </si>
  <si>
    <t>Venkovní vedení kabelová - metalické sítě Plněné, párované s ochr. vodičem TCEKPFLEY 3 P 1,0 D</t>
  </si>
  <si>
    <t>128</t>
  </si>
  <si>
    <t>-696971821</t>
  </si>
  <si>
    <t>7590521529</t>
  </si>
  <si>
    <t>Venkovní vedení kabelová - metalické sítě Plněné, párované s ochr. vodičem TCEKPFLEY 7 P 1,0 D</t>
  </si>
  <si>
    <t>385182226</t>
  </si>
  <si>
    <t>7590520624</t>
  </si>
  <si>
    <t>Venkovní vedení kabelová - metalické sítě Plněné 4x0,8 TCEPKPFLEY 10 x 4 x 0,8</t>
  </si>
  <si>
    <t>769092349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</si>
  <si>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</si>
  <si>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</si>
  <si>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923582400</t>
  </si>
  <si>
    <t>11.2 - Stavební část</t>
  </si>
  <si>
    <t xml:space="preserve">    2 - Zakládání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</si>
  <si>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</si>
  <si>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</si>
  <si>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</si>
  <si>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</si>
  <si>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Zakládání</t>
  </si>
  <si>
    <t>275123901</t>
  </si>
  <si>
    <t>Montáž základových patek ze železobetonu hmotnosti do 2,5 t</t>
  </si>
  <si>
    <t>-2062142491</t>
  </si>
  <si>
    <t xml:space="preserve">Poznámka k souboru cen:_x000d_
1. Za kus se považuje i každá samostatně montovaná část patky, jestliže se patka skládá ze dvou nebo více částí. </t>
  </si>
  <si>
    <t>PSV</t>
  </si>
  <si>
    <t>Práce a dodávky PSV</t>
  </si>
  <si>
    <t>741</t>
  </si>
  <si>
    <t>Elektroinstalace - silnoproud</t>
  </si>
  <si>
    <t>741910401</t>
  </si>
  <si>
    <t>Montáž žlabů bez stojiny a výložníků plastových, šířky do 100 mm s víkem</t>
  </si>
  <si>
    <t>1851880210</t>
  </si>
  <si>
    <t>Práce a dodávky M</t>
  </si>
  <si>
    <t>46-M</t>
  </si>
  <si>
    <t>Zemní práce při extr.mont.pracích</t>
  </si>
  <si>
    <t>460010023</t>
  </si>
  <si>
    <t xml:space="preserve">Vytyčení trasy  vedení kabelového (podzemního) ve volném terénu</t>
  </si>
  <si>
    <t>64</t>
  </si>
  <si>
    <t>57599363</t>
  </si>
  <si>
    <t xml:space="preserve">Poznámka k souboru cen:_x000d_
1. V cenách jsou zahrnuty i náklady na: a) pochůzky projektovanou tratí, b) vyznačení budoucí trasy, c) rozmístění, očíslování a označení opěrných bodů, d) označení překážek a míst pro kabelové prostupy a podchodové štoly. </t>
  </si>
  <si>
    <t>460070303</t>
  </si>
  <si>
    <t xml:space="preserve">Hloubení nezapažených jam ručně pro ostatní konstrukce  s přemístěním výkopku do vzdálenosti 3 m od okraje jámy nebo naložením na dopravní prostředek, včetně zásypu, zhutnění a urovnání povrchu pro základy světelných návěstidel stožárových s 1 až 3 světly , v hornině třídy 3</t>
  </si>
  <si>
    <t>-1834250677</t>
  </si>
  <si>
    <t xml:space="preserve">Poznámka k souboru cen:_x000d_
1. Ceny hloubení jam ručně v hornině třídy 6 a 7 jsou stanoveny za použití pneumatického kladiva. </t>
  </si>
  <si>
    <t>460120013</t>
  </si>
  <si>
    <t xml:space="preserve">Ostatní zemní práce při stavbě nadzemních vedení  zásyp jam ručně včetně upěchování a uložení výkopku ve vrstvách, a úpravy povrchu, v hornině třídy 3</t>
  </si>
  <si>
    <t>515584128</t>
  </si>
  <si>
    <t>460150153</t>
  </si>
  <si>
    <t>Hloubení zapažených i nezapažených kabelových rýh ručně včetně urovnání dna s přemístěním výkopku do vzdálenosti 3 m od okraje jámy nebo naložením na dopravní prostředek šířky 35 cm, hloubky 70 cm, v hornině třídy 3</t>
  </si>
  <si>
    <t>234706222</t>
  </si>
  <si>
    <t xml:space="preserve">Poznámka k souboru cen:_x000d_
1. Ceny hloubení rýh v hornině třídy 6 a 7 se oceňují cenami souboru cen 460 20- . Hloubení nezapažených kabelových rýh strojně. </t>
  </si>
  <si>
    <t>460230003</t>
  </si>
  <si>
    <t>Ostatní vykopávky ručně rýha pro kabelové spojky pro vn včetně přemístění výkopku do 3 m nebo naložení na dopravní prostředek do 10 kV, v hornině třídy 3</t>
  </si>
  <si>
    <t>1306759598</t>
  </si>
  <si>
    <t xml:space="preserve">Poznámka k souboru cen:_x000d_
1. V cenách -0201 až -0217 nejsou zahrnuty náklady na dodávku pupinační skříně. Tato dodávka se oceňuje ve specifikaci. 2. Měrná jednotka kus u cen -0001 až -0017 odpovídá potřebné délce rýhy pro vložení kabelové spojky. </t>
  </si>
  <si>
    <t>460421282</t>
  </si>
  <si>
    <t xml:space="preserve">Kabelové lože včetně podsypu, zhutnění a urovnání povrchu  z prohozeného výkopku tloušťky 5 cm nad kabel zakryté plastovou fólií, šířky lože přes 25 do 50 cm</t>
  </si>
  <si>
    <t>660768865</t>
  </si>
  <si>
    <t xml:space="preserve">Poznámka k souboru cen:_x000d_
1. V cenách -1021 až -1072, -1121 až -1172 a -1221 až -1272 nejsou započteny náklady na dodávku betonových a plastových desek. Tato dodávka se oceňuje ve specifikaci. </t>
  </si>
  <si>
    <t>460560153</t>
  </si>
  <si>
    <t>Zásyp kabelových rýh ručně s uložením výkopku ve vrstvách včetně zhutnění a urovnání povrchu šířky 35 cm hloubky 70 cm, v hornině třídy 3</t>
  </si>
  <si>
    <t>-1000862661</t>
  </si>
  <si>
    <t>460620013</t>
  </si>
  <si>
    <t xml:space="preserve">Úprava terénu  provizorní úprava terénu včetně odkopání drobných nerovností a zásypu prohlubní se zhutněním, v hornině třídy 3</t>
  </si>
  <si>
    <t>27175448</t>
  </si>
  <si>
    <t xml:space="preserve">Poznámka k souboru cen:_x000d_
1. V cenách -0002 až -0003 nejsou zahrnuty dodávku drnů. Tato se oceňuje ve specifikaci. 2. V cenách -0022 až -0028 nejsou zahrnuty náklady na dodávku obrubníků. Tato dodávka se oceňuje ve specifikaci. </t>
  </si>
  <si>
    <t>34575131</t>
  </si>
  <si>
    <t>žlab kabelový s víkem PVC (100x100)</t>
  </si>
  <si>
    <t>256</t>
  </si>
  <si>
    <t>1001095171</t>
  </si>
  <si>
    <t>12 - VRN</t>
  </si>
  <si>
    <t>VRN - Vedlejší rozpočtové náklady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</si>
  <si>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</si>
  <si>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</si>
  <si>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-1515516074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</si>
  <si>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</si>
  <si>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vyprační deska 3x</t>
  </si>
  <si>
    <t>9903200200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</si>
  <si>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</si>
  <si>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-1288418594</t>
  </si>
  <si>
    <t>SČ, ASP 2x, SSP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</si>
  <si>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</si>
  <si>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</si>
  <si>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-2113758555</t>
  </si>
  <si>
    <t>MHS 4x, jeřáb, LOKO</t>
  </si>
  <si>
    <t>021201001</t>
  </si>
  <si>
    <t>Průzkumné práce pro opravy Průzkum výskytu škodlivin kontaminace kameniva ropnými látkami</t>
  </si>
  <si>
    <t>1803579389</t>
  </si>
  <si>
    <t>SO 01; SO 02; SO 05; SO 08; SO 09</t>
  </si>
  <si>
    <t>023101031</t>
  </si>
  <si>
    <t>Projektové práce</t>
  </si>
  <si>
    <t>379110457</t>
  </si>
  <si>
    <t>návrh, schválení a zřízení BK</t>
  </si>
  <si>
    <t>Projekt PPK</t>
  </si>
  <si>
    <t>022101001</t>
  </si>
  <si>
    <t>Geodetické práce Geodetické práce před opravou</t>
  </si>
  <si>
    <t>-1072156323</t>
  </si>
  <si>
    <t>022101011</t>
  </si>
  <si>
    <t>Geodetické práce Geodetické práce v průběhu opravy</t>
  </si>
  <si>
    <t>696058926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</si>
  <si>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</si>
  <si>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</si>
  <si>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hod</t>
  </si>
  <si>
    <t>1795290513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</si>
  <si>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</si>
  <si>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031101031</t>
  </si>
  <si>
    <t>Zařízení a vybavení staveniště včetně jeho zabezpačení</t>
  </si>
  <si>
    <t>-1664090068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</si>
</sst>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19-2020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trati v úseku Brandýsek - Kralupy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6. 4. 2020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Ing. Aleš Bednář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Lukáš Kot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ROUND(AG95+SUM(AG96:AG105)+AG108,2)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ROUND(AS95+SUM(AS96:AS105)+AS108,2)</f>
        <v>0</v>
      </c>
      <c r="AT94" s="114">
        <f>ROUND(SUM(AV94:AW94),2)</f>
        <v>0</v>
      </c>
      <c r="AU94" s="115">
        <f>ROUND(AU95+SUM(AU96:AU105)+AU108,5)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ROUND(AZ95+SUM(AZ96:AZ105)+AZ108,2)</f>
        <v>0</v>
      </c>
      <c r="BA94" s="114">
        <f>ROUND(BA95+SUM(BA96:BA105)+BA108,2)</f>
        <v>0</v>
      </c>
      <c r="BB94" s="114">
        <f>ROUND(BB95+SUM(BB96:BB105)+BB108,2)</f>
        <v>0</v>
      </c>
      <c r="BC94" s="114">
        <f>ROUND(BC95+SUM(BC96:BC105)+BC108,2)</f>
        <v>0</v>
      </c>
      <c r="BD94" s="116">
        <f>ROUND(BD95+SUM(BD96:BD105)+BD108,2)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Oprava ŽS km 12,420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Oprava ŽS km 12,420 ...'!P121</f>
        <v>0</v>
      </c>
      <c r="AV95" s="128">
        <f>'01 - Oprava ŽS km 12,420 ...'!J33</f>
        <v>0</v>
      </c>
      <c r="AW95" s="128">
        <f>'01 - Oprava ŽS km 12,420 ...'!J34</f>
        <v>0</v>
      </c>
      <c r="AX95" s="128">
        <f>'01 - Oprava ŽS km 12,420 ...'!J35</f>
        <v>0</v>
      </c>
      <c r="AY95" s="128">
        <f>'01 - Oprava ŽS km 12,420 ...'!J36</f>
        <v>0</v>
      </c>
      <c r="AZ95" s="128">
        <f>'01 - Oprava ŽS km 12,420 ...'!F33</f>
        <v>0</v>
      </c>
      <c r="BA95" s="128">
        <f>'01 - Oprava ŽS km 12,420 ...'!F34</f>
        <v>0</v>
      </c>
      <c r="BB95" s="128">
        <f>'01 - Oprava ŽS km 12,420 ...'!F35</f>
        <v>0</v>
      </c>
      <c r="BC95" s="128">
        <f>'01 - Oprava ŽS km 12,420 ...'!F36</f>
        <v>0</v>
      </c>
      <c r="BD95" s="130">
        <f>'01 - Oprava ŽS km 12,420 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Oprava ŽS - Zákolany'!J30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Oprava ŽS - Zákolany'!P120</f>
        <v>0</v>
      </c>
      <c r="AV96" s="128">
        <f>'02 - Oprava ŽS - Zákolany'!J33</f>
        <v>0</v>
      </c>
      <c r="AW96" s="128">
        <f>'02 - Oprava ŽS - Zákolany'!J34</f>
        <v>0</v>
      </c>
      <c r="AX96" s="128">
        <f>'02 - Oprava ŽS - Zákolany'!J35</f>
        <v>0</v>
      </c>
      <c r="AY96" s="128">
        <f>'02 - Oprava ŽS - Zákolany'!J36</f>
        <v>0</v>
      </c>
      <c r="AZ96" s="128">
        <f>'02 - Oprava ŽS - Zákolany'!F33</f>
        <v>0</v>
      </c>
      <c r="BA96" s="128">
        <f>'02 - Oprava ŽS - Zákolany'!F34</f>
        <v>0</v>
      </c>
      <c r="BB96" s="128">
        <f>'02 - Oprava ŽS - Zákolany'!F35</f>
        <v>0</v>
      </c>
      <c r="BC96" s="128">
        <f>'02 - Oprava ŽS - Zákolany'!F36</f>
        <v>0</v>
      </c>
      <c r="BD96" s="130">
        <f>'02 - Oprava ŽS - Zákolany'!F37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Nástupiště Zákolany'!J30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'03 - Nástupiště Zákolany'!P120</f>
        <v>0</v>
      </c>
      <c r="AV97" s="128">
        <f>'03 - Nástupiště Zákolany'!J33</f>
        <v>0</v>
      </c>
      <c r="AW97" s="128">
        <f>'03 - Nástupiště Zákolany'!J34</f>
        <v>0</v>
      </c>
      <c r="AX97" s="128">
        <f>'03 - Nástupiště Zákolany'!J35</f>
        <v>0</v>
      </c>
      <c r="AY97" s="128">
        <f>'03 - Nástupiště Zákolany'!J36</f>
        <v>0</v>
      </c>
      <c r="AZ97" s="128">
        <f>'03 - Nástupiště Zákolany'!F33</f>
        <v>0</v>
      </c>
      <c r="BA97" s="128">
        <f>'03 - Nástupiště Zákolany'!F34</f>
        <v>0</v>
      </c>
      <c r="BB97" s="128">
        <f>'03 - Nástupiště Zákolany'!F35</f>
        <v>0</v>
      </c>
      <c r="BC97" s="128">
        <f>'03 - Nástupiště Zákolany'!F36</f>
        <v>0</v>
      </c>
      <c r="BD97" s="130">
        <f>'03 - Nástupiště Zákolany'!F37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Oprava ŽS km 17,000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'04 - Oprava ŽS km 17,000 ...'!P121</f>
        <v>0</v>
      </c>
      <c r="AV98" s="128">
        <f>'04 - Oprava ŽS km 17,000 ...'!J33</f>
        <v>0</v>
      </c>
      <c r="AW98" s="128">
        <f>'04 - Oprava ŽS km 17,000 ...'!J34</f>
        <v>0</v>
      </c>
      <c r="AX98" s="128">
        <f>'04 - Oprava ŽS km 17,000 ...'!J35</f>
        <v>0</v>
      </c>
      <c r="AY98" s="128">
        <f>'04 - Oprava ŽS km 17,000 ...'!J36</f>
        <v>0</v>
      </c>
      <c r="AZ98" s="128">
        <f>'04 - Oprava ŽS km 17,000 ...'!F33</f>
        <v>0</v>
      </c>
      <c r="BA98" s="128">
        <f>'04 - Oprava ŽS km 17,000 ...'!F34</f>
        <v>0</v>
      </c>
      <c r="BB98" s="128">
        <f>'04 - Oprava ŽS km 17,000 ...'!F35</f>
        <v>0</v>
      </c>
      <c r="BC98" s="128">
        <f>'04 - Oprava ŽS km 17,000 ...'!F36</f>
        <v>0</v>
      </c>
      <c r="BD98" s="130">
        <f>'04 - Oprava ŽS km 17,000 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Oprava ŽS km 20,000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'05 - Oprava ŽS km 20,000 ...'!P121</f>
        <v>0</v>
      </c>
      <c r="AV99" s="128">
        <f>'05 - Oprava ŽS km 20,000 ...'!J33</f>
        <v>0</v>
      </c>
      <c r="AW99" s="128">
        <f>'05 - Oprava ŽS km 20,000 ...'!J34</f>
        <v>0</v>
      </c>
      <c r="AX99" s="128">
        <f>'05 - Oprava ŽS km 20,000 ...'!J35</f>
        <v>0</v>
      </c>
      <c r="AY99" s="128">
        <f>'05 - Oprava ŽS km 20,000 ...'!J36</f>
        <v>0</v>
      </c>
      <c r="AZ99" s="128">
        <f>'05 - Oprava ŽS km 20,000 ...'!F33</f>
        <v>0</v>
      </c>
      <c r="BA99" s="128">
        <f>'05 - Oprava ŽS km 20,000 ...'!F34</f>
        <v>0</v>
      </c>
      <c r="BB99" s="128">
        <f>'05 - Oprava ŽS km 20,000 ...'!F35</f>
        <v>0</v>
      </c>
      <c r="BC99" s="128">
        <f>'05 - Oprava ŽS km 20,000 ...'!F36</f>
        <v>0</v>
      </c>
      <c r="BD99" s="130">
        <f>'05 - Oprava ŽS km 20,000 ...'!F37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7" customFormat="1" ht="16.5" customHeight="1">
      <c r="A100" s="119" t="s">
        <v>79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Oprava přejezdu P2455'!J30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27">
        <v>0</v>
      </c>
      <c r="AT100" s="128">
        <f>ROUND(SUM(AV100:AW100),2)</f>
        <v>0</v>
      </c>
      <c r="AU100" s="129">
        <f>'06 - Oprava přejezdu P2455'!P121</f>
        <v>0</v>
      </c>
      <c r="AV100" s="128">
        <f>'06 - Oprava přejezdu P2455'!J33</f>
        <v>0</v>
      </c>
      <c r="AW100" s="128">
        <f>'06 - Oprava přejezdu P2455'!J34</f>
        <v>0</v>
      </c>
      <c r="AX100" s="128">
        <f>'06 - Oprava přejezdu P2455'!J35</f>
        <v>0</v>
      </c>
      <c r="AY100" s="128">
        <f>'06 - Oprava přejezdu P2455'!J36</f>
        <v>0</v>
      </c>
      <c r="AZ100" s="128">
        <f>'06 - Oprava přejezdu P2455'!F33</f>
        <v>0</v>
      </c>
      <c r="BA100" s="128">
        <f>'06 - Oprava přejezdu P2455'!F34</f>
        <v>0</v>
      </c>
      <c r="BB100" s="128">
        <f>'06 - Oprava přejezdu P2455'!F35</f>
        <v>0</v>
      </c>
      <c r="BC100" s="128">
        <f>'06 - Oprava přejezdu P2455'!F36</f>
        <v>0</v>
      </c>
      <c r="BD100" s="130">
        <f>'06 - Oprava přejezdu P2455'!F37</f>
        <v>0</v>
      </c>
      <c r="BE100" s="7"/>
      <c r="BT100" s="131" t="s">
        <v>83</v>
      </c>
      <c r="BV100" s="131" t="s">
        <v>77</v>
      </c>
      <c r="BW100" s="131" t="s">
        <v>100</v>
      </c>
      <c r="BX100" s="131" t="s">
        <v>5</v>
      </c>
      <c r="CL100" s="131" t="s">
        <v>1</v>
      </c>
      <c r="CM100" s="131" t="s">
        <v>85</v>
      </c>
    </row>
    <row r="101" s="7" customFormat="1" ht="16.5" customHeight="1">
      <c r="A101" s="119" t="s">
        <v>79</v>
      </c>
      <c r="B101" s="120"/>
      <c r="C101" s="121"/>
      <c r="D101" s="122" t="s">
        <v>101</v>
      </c>
      <c r="E101" s="122"/>
      <c r="F101" s="122"/>
      <c r="G101" s="122"/>
      <c r="H101" s="122"/>
      <c r="I101" s="123"/>
      <c r="J101" s="122" t="s">
        <v>102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'07 - Oprava přejezdu P2462'!J30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82</v>
      </c>
      <c r="AR101" s="126"/>
      <c r="AS101" s="127">
        <v>0</v>
      </c>
      <c r="AT101" s="128">
        <f>ROUND(SUM(AV101:AW101),2)</f>
        <v>0</v>
      </c>
      <c r="AU101" s="129">
        <f>'07 - Oprava přejezdu P2462'!P122</f>
        <v>0</v>
      </c>
      <c r="AV101" s="128">
        <f>'07 - Oprava přejezdu P2462'!J33</f>
        <v>0</v>
      </c>
      <c r="AW101" s="128">
        <f>'07 - Oprava přejezdu P2462'!J34</f>
        <v>0</v>
      </c>
      <c r="AX101" s="128">
        <f>'07 - Oprava přejezdu P2462'!J35</f>
        <v>0</v>
      </c>
      <c r="AY101" s="128">
        <f>'07 - Oprava přejezdu P2462'!J36</f>
        <v>0</v>
      </c>
      <c r="AZ101" s="128">
        <f>'07 - Oprava přejezdu P2462'!F33</f>
        <v>0</v>
      </c>
      <c r="BA101" s="128">
        <f>'07 - Oprava přejezdu P2462'!F34</f>
        <v>0</v>
      </c>
      <c r="BB101" s="128">
        <f>'07 - Oprava přejezdu P2462'!F35</f>
        <v>0</v>
      </c>
      <c r="BC101" s="128">
        <f>'07 - Oprava přejezdu P2462'!F36</f>
        <v>0</v>
      </c>
      <c r="BD101" s="130">
        <f>'07 - Oprava přejezdu P2462'!F37</f>
        <v>0</v>
      </c>
      <c r="BE101" s="7"/>
      <c r="BT101" s="131" t="s">
        <v>83</v>
      </c>
      <c r="BV101" s="131" t="s">
        <v>77</v>
      </c>
      <c r="BW101" s="131" t="s">
        <v>103</v>
      </c>
      <c r="BX101" s="131" t="s">
        <v>5</v>
      </c>
      <c r="CL101" s="131" t="s">
        <v>1</v>
      </c>
      <c r="CM101" s="131" t="s">
        <v>85</v>
      </c>
    </row>
    <row r="102" s="7" customFormat="1" ht="16.5" customHeight="1">
      <c r="A102" s="119" t="s">
        <v>79</v>
      </c>
      <c r="B102" s="120"/>
      <c r="C102" s="121"/>
      <c r="D102" s="122" t="s">
        <v>104</v>
      </c>
      <c r="E102" s="122"/>
      <c r="F102" s="122"/>
      <c r="G102" s="122"/>
      <c r="H102" s="122"/>
      <c r="I102" s="123"/>
      <c r="J102" s="122" t="s">
        <v>105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'08 - Oprava přejezdu P2465'!J30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82</v>
      </c>
      <c r="AR102" s="126"/>
      <c r="AS102" s="127">
        <v>0</v>
      </c>
      <c r="AT102" s="128">
        <f>ROUND(SUM(AV102:AW102),2)</f>
        <v>0</v>
      </c>
      <c r="AU102" s="129">
        <f>'08 - Oprava přejezdu P2465'!P121</f>
        <v>0</v>
      </c>
      <c r="AV102" s="128">
        <f>'08 - Oprava přejezdu P2465'!J33</f>
        <v>0</v>
      </c>
      <c r="AW102" s="128">
        <f>'08 - Oprava přejezdu P2465'!J34</f>
        <v>0</v>
      </c>
      <c r="AX102" s="128">
        <f>'08 - Oprava přejezdu P2465'!J35</f>
        <v>0</v>
      </c>
      <c r="AY102" s="128">
        <f>'08 - Oprava přejezdu P2465'!J36</f>
        <v>0</v>
      </c>
      <c r="AZ102" s="128">
        <f>'08 - Oprava přejezdu P2465'!F33</f>
        <v>0</v>
      </c>
      <c r="BA102" s="128">
        <f>'08 - Oprava přejezdu P2465'!F34</f>
        <v>0</v>
      </c>
      <c r="BB102" s="128">
        <f>'08 - Oprava přejezdu P2465'!F35</f>
        <v>0</v>
      </c>
      <c r="BC102" s="128">
        <f>'08 - Oprava přejezdu P2465'!F36</f>
        <v>0</v>
      </c>
      <c r="BD102" s="130">
        <f>'08 - Oprava přejezdu P2465'!F37</f>
        <v>0</v>
      </c>
      <c r="BE102" s="7"/>
      <c r="BT102" s="131" t="s">
        <v>83</v>
      </c>
      <c r="BV102" s="131" t="s">
        <v>77</v>
      </c>
      <c r="BW102" s="131" t="s">
        <v>106</v>
      </c>
      <c r="BX102" s="131" t="s">
        <v>5</v>
      </c>
      <c r="CL102" s="131" t="s">
        <v>1</v>
      </c>
      <c r="CM102" s="131" t="s">
        <v>85</v>
      </c>
    </row>
    <row r="103" s="7" customFormat="1" ht="16.5" customHeight="1">
      <c r="A103" s="119" t="s">
        <v>79</v>
      </c>
      <c r="B103" s="120"/>
      <c r="C103" s="121"/>
      <c r="D103" s="122" t="s">
        <v>107</v>
      </c>
      <c r="E103" s="122"/>
      <c r="F103" s="122"/>
      <c r="G103" s="122"/>
      <c r="H103" s="122"/>
      <c r="I103" s="123"/>
      <c r="J103" s="122" t="s">
        <v>108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'09 - Oprava přejezdu P2466'!J30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82</v>
      </c>
      <c r="AR103" s="126"/>
      <c r="AS103" s="127">
        <v>0</v>
      </c>
      <c r="AT103" s="128">
        <f>ROUND(SUM(AV103:AW103),2)</f>
        <v>0</v>
      </c>
      <c r="AU103" s="129">
        <f>'09 - Oprava přejezdu P2466'!P122</f>
        <v>0</v>
      </c>
      <c r="AV103" s="128">
        <f>'09 - Oprava přejezdu P2466'!J33</f>
        <v>0</v>
      </c>
      <c r="AW103" s="128">
        <f>'09 - Oprava přejezdu P2466'!J34</f>
        <v>0</v>
      </c>
      <c r="AX103" s="128">
        <f>'09 - Oprava přejezdu P2466'!J35</f>
        <v>0</v>
      </c>
      <c r="AY103" s="128">
        <f>'09 - Oprava přejezdu P2466'!J36</f>
        <v>0</v>
      </c>
      <c r="AZ103" s="128">
        <f>'09 - Oprava přejezdu P2466'!F33</f>
        <v>0</v>
      </c>
      <c r="BA103" s="128">
        <f>'09 - Oprava přejezdu P2466'!F34</f>
        <v>0</v>
      </c>
      <c r="BB103" s="128">
        <f>'09 - Oprava přejezdu P2466'!F35</f>
        <v>0</v>
      </c>
      <c r="BC103" s="128">
        <f>'09 - Oprava přejezdu P2466'!F36</f>
        <v>0</v>
      </c>
      <c r="BD103" s="130">
        <f>'09 - Oprava přejezdu P2466'!F37</f>
        <v>0</v>
      </c>
      <c r="BE103" s="7"/>
      <c r="BT103" s="131" t="s">
        <v>83</v>
      </c>
      <c r="BV103" s="131" t="s">
        <v>77</v>
      </c>
      <c r="BW103" s="131" t="s">
        <v>109</v>
      </c>
      <c r="BX103" s="131" t="s">
        <v>5</v>
      </c>
      <c r="CL103" s="131" t="s">
        <v>1</v>
      </c>
      <c r="CM103" s="131" t="s">
        <v>85</v>
      </c>
    </row>
    <row r="104" s="7" customFormat="1" ht="16.5" customHeight="1">
      <c r="A104" s="119" t="s">
        <v>79</v>
      </c>
      <c r="B104" s="120"/>
      <c r="C104" s="121"/>
      <c r="D104" s="122" t="s">
        <v>110</v>
      </c>
      <c r="E104" s="122"/>
      <c r="F104" s="122"/>
      <c r="G104" s="122"/>
      <c r="H104" s="122"/>
      <c r="I104" s="123"/>
      <c r="J104" s="122" t="s">
        <v>111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'10 - Oprava přejezdu P2467'!J30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82</v>
      </c>
      <c r="AR104" s="126"/>
      <c r="AS104" s="127">
        <v>0</v>
      </c>
      <c r="AT104" s="128">
        <f>ROUND(SUM(AV104:AW104),2)</f>
        <v>0</v>
      </c>
      <c r="AU104" s="129">
        <f>'10 - Oprava přejezdu P2467'!P121</f>
        <v>0</v>
      </c>
      <c r="AV104" s="128">
        <f>'10 - Oprava přejezdu P2467'!J33</f>
        <v>0</v>
      </c>
      <c r="AW104" s="128">
        <f>'10 - Oprava přejezdu P2467'!J34</f>
        <v>0</v>
      </c>
      <c r="AX104" s="128">
        <f>'10 - Oprava přejezdu P2467'!J35</f>
        <v>0</v>
      </c>
      <c r="AY104" s="128">
        <f>'10 - Oprava přejezdu P2467'!J36</f>
        <v>0</v>
      </c>
      <c r="AZ104" s="128">
        <f>'10 - Oprava přejezdu P2467'!F33</f>
        <v>0</v>
      </c>
      <c r="BA104" s="128">
        <f>'10 - Oprava přejezdu P2467'!F34</f>
        <v>0</v>
      </c>
      <c r="BB104" s="128">
        <f>'10 - Oprava přejezdu P2467'!F35</f>
        <v>0</v>
      </c>
      <c r="BC104" s="128">
        <f>'10 - Oprava přejezdu P2467'!F36</f>
        <v>0</v>
      </c>
      <c r="BD104" s="130">
        <f>'10 - Oprava přejezdu P2467'!F37</f>
        <v>0</v>
      </c>
      <c r="BE104" s="7"/>
      <c r="BT104" s="131" t="s">
        <v>83</v>
      </c>
      <c r="BV104" s="131" t="s">
        <v>77</v>
      </c>
      <c r="BW104" s="131" t="s">
        <v>112</v>
      </c>
      <c r="BX104" s="131" t="s">
        <v>5</v>
      </c>
      <c r="CL104" s="131" t="s">
        <v>1</v>
      </c>
      <c r="CM104" s="131" t="s">
        <v>85</v>
      </c>
    </row>
    <row r="105" s="7" customFormat="1" ht="24.75" customHeight="1">
      <c r="A105" s="7"/>
      <c r="B105" s="120"/>
      <c r="C105" s="121"/>
      <c r="D105" s="122" t="s">
        <v>113</v>
      </c>
      <c r="E105" s="122"/>
      <c r="F105" s="122"/>
      <c r="G105" s="122"/>
      <c r="H105" s="122"/>
      <c r="I105" s="123"/>
      <c r="J105" s="122" t="s">
        <v>114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32">
        <f>ROUND(SUM(AG106:AG107),2)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82</v>
      </c>
      <c r="AR105" s="126"/>
      <c r="AS105" s="127">
        <f>ROUND(SUM(AS106:AS107),2)</f>
        <v>0</v>
      </c>
      <c r="AT105" s="128">
        <f>ROUND(SUM(AV105:AW105),2)</f>
        <v>0</v>
      </c>
      <c r="AU105" s="129">
        <f>ROUND(SUM(AU106:AU107),5)</f>
        <v>0</v>
      </c>
      <c r="AV105" s="128">
        <f>ROUND(AZ105*L29,2)</f>
        <v>0</v>
      </c>
      <c r="AW105" s="128">
        <f>ROUND(BA105*L30,2)</f>
        <v>0</v>
      </c>
      <c r="AX105" s="128">
        <f>ROUND(BB105*L29,2)</f>
        <v>0</v>
      </c>
      <c r="AY105" s="128">
        <f>ROUND(BC105*L30,2)</f>
        <v>0</v>
      </c>
      <c r="AZ105" s="128">
        <f>ROUND(SUM(AZ106:AZ107),2)</f>
        <v>0</v>
      </c>
      <c r="BA105" s="128">
        <f>ROUND(SUM(BA106:BA107),2)</f>
        <v>0</v>
      </c>
      <c r="BB105" s="128">
        <f>ROUND(SUM(BB106:BB107),2)</f>
        <v>0</v>
      </c>
      <c r="BC105" s="128">
        <f>ROUND(SUM(BC106:BC107),2)</f>
        <v>0</v>
      </c>
      <c r="BD105" s="130">
        <f>ROUND(SUM(BD106:BD107),2)</f>
        <v>0</v>
      </c>
      <c r="BE105" s="7"/>
      <c r="BS105" s="131" t="s">
        <v>74</v>
      </c>
      <c r="BT105" s="131" t="s">
        <v>83</v>
      </c>
      <c r="BU105" s="131" t="s">
        <v>76</v>
      </c>
      <c r="BV105" s="131" t="s">
        <v>77</v>
      </c>
      <c r="BW105" s="131" t="s">
        <v>115</v>
      </c>
      <c r="BX105" s="131" t="s">
        <v>5</v>
      </c>
      <c r="CL105" s="131" t="s">
        <v>1</v>
      </c>
      <c r="CM105" s="131" t="s">
        <v>85</v>
      </c>
    </row>
    <row r="106" s="4" customFormat="1" ht="16.5" customHeight="1">
      <c r="A106" s="119" t="s">
        <v>79</v>
      </c>
      <c r="B106" s="70"/>
      <c r="C106" s="133"/>
      <c r="D106" s="133"/>
      <c r="E106" s="134" t="s">
        <v>116</v>
      </c>
      <c r="F106" s="134"/>
      <c r="G106" s="134"/>
      <c r="H106" s="134"/>
      <c r="I106" s="134"/>
      <c r="J106" s="133"/>
      <c r="K106" s="134" t="s">
        <v>117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'11.1 - Technologická část'!J32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118</v>
      </c>
      <c r="AR106" s="72"/>
      <c r="AS106" s="137">
        <v>0</v>
      </c>
      <c r="AT106" s="138">
        <f>ROUND(SUM(AV106:AW106),2)</f>
        <v>0</v>
      </c>
      <c r="AU106" s="139">
        <f>'11.1 - Technologická část'!P123</f>
        <v>0</v>
      </c>
      <c r="AV106" s="138">
        <f>'11.1 - Technologická část'!J35</f>
        <v>0</v>
      </c>
      <c r="AW106" s="138">
        <f>'11.1 - Technologická část'!J36</f>
        <v>0</v>
      </c>
      <c r="AX106" s="138">
        <f>'11.1 - Technologická část'!J37</f>
        <v>0</v>
      </c>
      <c r="AY106" s="138">
        <f>'11.1 - Technologická část'!J38</f>
        <v>0</v>
      </c>
      <c r="AZ106" s="138">
        <f>'11.1 - Technologická část'!F35</f>
        <v>0</v>
      </c>
      <c r="BA106" s="138">
        <f>'11.1 - Technologická část'!F36</f>
        <v>0</v>
      </c>
      <c r="BB106" s="138">
        <f>'11.1 - Technologická část'!F37</f>
        <v>0</v>
      </c>
      <c r="BC106" s="138">
        <f>'11.1 - Technologická část'!F38</f>
        <v>0</v>
      </c>
      <c r="BD106" s="140">
        <f>'11.1 - Technologická část'!F39</f>
        <v>0</v>
      </c>
      <c r="BE106" s="4"/>
      <c r="BT106" s="141" t="s">
        <v>85</v>
      </c>
      <c r="BV106" s="141" t="s">
        <v>77</v>
      </c>
      <c r="BW106" s="141" t="s">
        <v>119</v>
      </c>
      <c r="BX106" s="141" t="s">
        <v>115</v>
      </c>
      <c r="CL106" s="141" t="s">
        <v>1</v>
      </c>
    </row>
    <row r="107" s="4" customFormat="1" ht="16.5" customHeight="1">
      <c r="A107" s="119" t="s">
        <v>79</v>
      </c>
      <c r="B107" s="70"/>
      <c r="C107" s="133"/>
      <c r="D107" s="133"/>
      <c r="E107" s="134" t="s">
        <v>120</v>
      </c>
      <c r="F107" s="134"/>
      <c r="G107" s="134"/>
      <c r="H107" s="134"/>
      <c r="I107" s="134"/>
      <c r="J107" s="133"/>
      <c r="K107" s="134" t="s">
        <v>121</v>
      </c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5">
        <f>'11.2 - Stavební část'!J32</f>
        <v>0</v>
      </c>
      <c r="AH107" s="133"/>
      <c r="AI107" s="133"/>
      <c r="AJ107" s="133"/>
      <c r="AK107" s="133"/>
      <c r="AL107" s="133"/>
      <c r="AM107" s="133"/>
      <c r="AN107" s="135">
        <f>SUM(AG107,AT107)</f>
        <v>0</v>
      </c>
      <c r="AO107" s="133"/>
      <c r="AP107" s="133"/>
      <c r="AQ107" s="136" t="s">
        <v>118</v>
      </c>
      <c r="AR107" s="72"/>
      <c r="AS107" s="137">
        <v>0</v>
      </c>
      <c r="AT107" s="138">
        <f>ROUND(SUM(AV107:AW107),2)</f>
        <v>0</v>
      </c>
      <c r="AU107" s="139">
        <f>'11.2 - Stavební část'!P126</f>
        <v>0</v>
      </c>
      <c r="AV107" s="138">
        <f>'11.2 - Stavební část'!J35</f>
        <v>0</v>
      </c>
      <c r="AW107" s="138">
        <f>'11.2 - Stavební část'!J36</f>
        <v>0</v>
      </c>
      <c r="AX107" s="138">
        <f>'11.2 - Stavební část'!J37</f>
        <v>0</v>
      </c>
      <c r="AY107" s="138">
        <f>'11.2 - Stavební část'!J38</f>
        <v>0</v>
      </c>
      <c r="AZ107" s="138">
        <f>'11.2 - Stavební část'!F35</f>
        <v>0</v>
      </c>
      <c r="BA107" s="138">
        <f>'11.2 - Stavební část'!F36</f>
        <v>0</v>
      </c>
      <c r="BB107" s="138">
        <f>'11.2 - Stavební část'!F37</f>
        <v>0</v>
      </c>
      <c r="BC107" s="138">
        <f>'11.2 - Stavební část'!F38</f>
        <v>0</v>
      </c>
      <c r="BD107" s="140">
        <f>'11.2 - Stavební část'!F39</f>
        <v>0</v>
      </c>
      <c r="BE107" s="4"/>
      <c r="BT107" s="141" t="s">
        <v>85</v>
      </c>
      <c r="BV107" s="141" t="s">
        <v>77</v>
      </c>
      <c r="BW107" s="141" t="s">
        <v>122</v>
      </c>
      <c r="BX107" s="141" t="s">
        <v>115</v>
      </c>
      <c r="CL107" s="141" t="s">
        <v>1</v>
      </c>
    </row>
    <row r="108" s="7" customFormat="1" ht="16.5" customHeight="1">
      <c r="A108" s="119" t="s">
        <v>79</v>
      </c>
      <c r="B108" s="120"/>
      <c r="C108" s="121"/>
      <c r="D108" s="122" t="s">
        <v>123</v>
      </c>
      <c r="E108" s="122"/>
      <c r="F108" s="122"/>
      <c r="G108" s="122"/>
      <c r="H108" s="122"/>
      <c r="I108" s="123"/>
      <c r="J108" s="122" t="s">
        <v>124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'12 - VRN'!J30</f>
        <v>0</v>
      </c>
      <c r="AH108" s="123"/>
      <c r="AI108" s="123"/>
      <c r="AJ108" s="123"/>
      <c r="AK108" s="123"/>
      <c r="AL108" s="123"/>
      <c r="AM108" s="123"/>
      <c r="AN108" s="124">
        <f>SUM(AG108,AT108)</f>
        <v>0</v>
      </c>
      <c r="AO108" s="123"/>
      <c r="AP108" s="123"/>
      <c r="AQ108" s="125" t="s">
        <v>82</v>
      </c>
      <c r="AR108" s="126"/>
      <c r="AS108" s="142">
        <v>0</v>
      </c>
      <c r="AT108" s="143">
        <f>ROUND(SUM(AV108:AW108),2)</f>
        <v>0</v>
      </c>
      <c r="AU108" s="144">
        <f>'12 - VRN'!P117</f>
        <v>0</v>
      </c>
      <c r="AV108" s="143">
        <f>'12 - VRN'!J33</f>
        <v>0</v>
      </c>
      <c r="AW108" s="143">
        <f>'12 - VRN'!J34</f>
        <v>0</v>
      </c>
      <c r="AX108" s="143">
        <f>'12 - VRN'!J35</f>
        <v>0</v>
      </c>
      <c r="AY108" s="143">
        <f>'12 - VRN'!J36</f>
        <v>0</v>
      </c>
      <c r="AZ108" s="143">
        <f>'12 - VRN'!F33</f>
        <v>0</v>
      </c>
      <c r="BA108" s="143">
        <f>'12 - VRN'!F34</f>
        <v>0</v>
      </c>
      <c r="BB108" s="143">
        <f>'12 - VRN'!F35</f>
        <v>0</v>
      </c>
      <c r="BC108" s="143">
        <f>'12 - VRN'!F36</f>
        <v>0</v>
      </c>
      <c r="BD108" s="145">
        <f>'12 - VRN'!F37</f>
        <v>0</v>
      </c>
      <c r="BE108" s="7"/>
      <c r="BT108" s="131" t="s">
        <v>83</v>
      </c>
      <c r="BV108" s="131" t="s">
        <v>77</v>
      </c>
      <c r="BW108" s="131" t="s">
        <v>125</v>
      </c>
      <c r="BX108" s="131" t="s">
        <v>5</v>
      </c>
      <c r="CL108" s="131" t="s">
        <v>1</v>
      </c>
      <c r="CM108" s="131" t="s">
        <v>85</v>
      </c>
    </row>
    <row r="109" s="2" customFormat="1" ht="30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4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44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</row>
  </sheetData>
  <sheetProtection sheet="1" formatColumns="0" formatRows="0" objects="1" scenarios="1" spinCount="100000" saltValue="CMDZOIwQHXfAWIK8Lki/KouJcoJ5x1XQo3XDiIQBydi6SluAefGAp9BvniC2MO3BPUz4jfMZ5+H9vwg4yHPjtg==" hashValue="7DfupOsiea4+cGe2eoKVpxkUvJa/DVByfDLR9F3yEFdRn96TtK12HcEsFsthhMaG8K3WwVcn0uNAqGqFoj3wyg==" algorithmName="SHA-512" password="CC35"/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E106:I106"/>
    <mergeCell ref="K106:AF106"/>
    <mergeCell ref="E107:I107"/>
    <mergeCell ref="K107:AF107"/>
    <mergeCell ref="D108:H108"/>
    <mergeCell ref="J108:AF108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01 - Oprava ŽS km 12,420 ...'!C2" display="/"/>
    <hyperlink ref="A96" location="'02 - Oprava ŽS - Zákolany'!C2" display="/"/>
    <hyperlink ref="A97" location="'03 - Nástupiště Zákolany'!C2" display="/"/>
    <hyperlink ref="A98" location="'04 - Oprava ŽS km 17,000 ...'!C2" display="/"/>
    <hyperlink ref="A99" location="'05 - Oprava ŽS km 20,000 ...'!C2" display="/"/>
    <hyperlink ref="A100" location="'06 - Oprava přejezdu P2455'!C2" display="/"/>
    <hyperlink ref="A101" location="'07 - Oprava přejezdu P2462'!C2" display="/"/>
    <hyperlink ref="A102" location="'08 - Oprava přejezdu P2465'!C2" display="/"/>
    <hyperlink ref="A103" location="'09 - Oprava přejezdu P2466'!C2" display="/"/>
    <hyperlink ref="A104" location="'10 - Oprava přejezdu P2467'!C2" display="/"/>
    <hyperlink ref="A106" location="'11.1 - Technologická část'!C2" display="/"/>
    <hyperlink ref="A107" location="'11.2 - Stavební část'!C2" display="/"/>
    <hyperlink ref="A108" location="'1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866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ROUND((SUM(BE122:BE257)),  2)</f>
        <v>0</v>
      </c>
      <c r="G33" s="38"/>
      <c r="H33" s="38"/>
      <c r="I33" s="171">
        <v>0.20999999999999999</v>
      </c>
      <c r="J33" s="170">
        <f>ROUND(((SUM(BE122:BE257))*I33),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ROUND((SUM(BF122:BF257)),  2)</f>
        <v>0</v>
      </c>
      <c r="G34" s="38"/>
      <c r="H34" s="38"/>
      <c r="I34" s="171">
        <v>0.14999999999999999</v>
      </c>
      <c r="J34" s="170">
        <f>ROUND(((SUM(BF122:BF257))*I34),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ROUND((SUM(BG122:BG257)),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ROUND((SUM(BH122:BH257)),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ROUND((SUM(BI122:BI257)),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09 - Oprava přejezdu P2466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J123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135</v>
      </c>
      <c r="E98" s="211"/>
      <c r="F98" s="211"/>
      <c r="G98" s="211"/>
      <c r="H98" s="211"/>
      <c r="I98" s="212"/>
      <c r="J98" s="213">
        <f>J124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136</v>
      </c>
      <c r="E99" s="211"/>
      <c r="F99" s="211"/>
      <c r="G99" s="211"/>
      <c r="H99" s="211"/>
      <c r="I99" s="212"/>
      <c r="J99" s="213">
        <f>J129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137</v>
      </c>
      <c r="E100" s="211"/>
      <c r="F100" s="211"/>
      <c r="G100" s="211"/>
      <c r="H100" s="211"/>
      <c r="I100" s="212"/>
      <c r="J100" s="213">
        <f>J166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138</v>
      </c>
      <c r="E101" s="211"/>
      <c r="F101" s="211"/>
      <c r="G101" s="211"/>
      <c r="H101" s="211"/>
      <c r="I101" s="212"/>
      <c r="J101" s="213">
        <f>J198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9"/>
      <c r="C102" s="133"/>
      <c r="D102" s="210" t="s">
        <v>639</v>
      </c>
      <c r="E102" s="211"/>
      <c r="F102" s="211"/>
      <c r="G102" s="211"/>
      <c r="H102" s="211"/>
      <c r="I102" s="212"/>
      <c r="J102" s="213">
        <f>J253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139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Oprava trati v úseku Brandýsek - Kralupy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127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09 - Oprava přejezdu P2466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56" t="s">
        <v>22</v>
      </c>
      <c r="J116" s="79" t="str">
        <f>IF(J12="","",J12)</f>
        <v>6. 4. 2020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Ing. Aleš Bednář</v>
      </c>
      <c r="G118" s="40"/>
      <c r="H118" s="40"/>
      <c r="I118" s="156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56" t="s">
        <v>32</v>
      </c>
      <c r="J119" s="36" t="str">
        <f>E24</f>
        <v>Lukáš Kot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5"/>
      <c r="B121" s="216"/>
      <c r="C121" s="217" t="s">
        <v>140</v>
      </c>
      <c r="D121" s="218" t="s">
        <v>60</v>
      </c>
      <c r="E121" s="218" t="s">
        <v>56</v>
      </c>
      <c r="F121" s="218" t="s">
        <v>57</v>
      </c>
      <c r="G121" s="218" t="s">
        <v>141</v>
      </c>
      <c r="H121" s="218" t="s">
        <v>142</v>
      </c>
      <c r="I121" s="219" t="s">
        <v>143</v>
      </c>
      <c r="J121" s="218" t="s">
        <v>131</v>
      </c>
      <c r="K121" s="220" t="s">
        <v>144</v>
      </c>
      <c r="L121" s="221"/>
      <c r="M121" s="100" t="s">
        <v>1</v>
      </c>
      <c r="N121" s="101" t="s">
        <v>39</v>
      </c>
      <c r="O121" s="101" t="s">
        <v>145</v>
      </c>
      <c r="P121" s="101" t="s">
        <v>146</v>
      </c>
      <c r="Q121" s="101" t="s">
        <v>147</v>
      </c>
      <c r="R121" s="101" t="s">
        <v>148</v>
      </c>
      <c r="S121" s="101" t="s">
        <v>149</v>
      </c>
      <c r="T121" s="102" t="s">
        <v>150</v>
      </c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/>
    </row>
    <row r="122" s="2" customFormat="1" ht="22.8" customHeight="1">
      <c r="A122" s="38"/>
      <c r="B122" s="39"/>
      <c r="C122" s="107" t="s">
        <v>151</v>
      </c>
      <c r="D122" s="40"/>
      <c r="E122" s="40"/>
      <c r="F122" s="40"/>
      <c r="G122" s="40"/>
      <c r="H122" s="40"/>
      <c r="I122" s="154"/>
      <c r="J122" s="222">
        <f>BK122</f>
        <v>0</v>
      </c>
      <c r="K122" s="40"/>
      <c r="L122" s="44"/>
      <c r="M122" s="103"/>
      <c r="N122" s="223"/>
      <c r="O122" s="104"/>
      <c r="P122" s="224">
        <f>P123</f>
        <v>0</v>
      </c>
      <c r="Q122" s="104"/>
      <c r="R122" s="224">
        <f>R123</f>
        <v>160.48204000000001</v>
      </c>
      <c r="S122" s="104"/>
      <c r="T122" s="225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133</v>
      </c>
      <c r="BK122" s="226">
        <f>BK123</f>
        <v>0</v>
      </c>
    </row>
    <row r="123" s="12" customFormat="1" ht="25.92" customHeight="1">
      <c r="A123" s="12"/>
      <c r="B123" s="227"/>
      <c r="C123" s="228"/>
      <c r="D123" s="229" t="s">
        <v>74</v>
      </c>
      <c r="E123" s="230" t="s">
        <v>152</v>
      </c>
      <c r="F123" s="230" t="s">
        <v>153</v>
      </c>
      <c r="G123" s="228"/>
      <c r="H123" s="228"/>
      <c r="I123" s="231"/>
      <c r="J123" s="232">
        <f>BK123</f>
        <v>0</v>
      </c>
      <c r="K123" s="228"/>
      <c r="L123" s="233"/>
      <c r="M123" s="234"/>
      <c r="N123" s="235"/>
      <c r="O123" s="235"/>
      <c r="P123" s="236">
        <f>P124+P129+P166+P198+P253</f>
        <v>0</v>
      </c>
      <c r="Q123" s="235"/>
      <c r="R123" s="236">
        <f>R124+R129+R166+R198+R253</f>
        <v>160.48204000000001</v>
      </c>
      <c r="S123" s="235"/>
      <c r="T123" s="237">
        <f>T124+T129+T166+T198+T253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74</v>
      </c>
      <c r="AU123" s="239" t="s">
        <v>75</v>
      </c>
      <c r="AY123" s="238" t="s">
        <v>154</v>
      </c>
      <c r="BK123" s="240">
        <f>BK124+BK129+BK166+BK198+BK253</f>
        <v>0</v>
      </c>
    </row>
    <row r="124" s="12" customFormat="1" ht="22.8" customHeight="1">
      <c r="A124" s="12"/>
      <c r="B124" s="227"/>
      <c r="C124" s="228"/>
      <c r="D124" s="229" t="s">
        <v>74</v>
      </c>
      <c r="E124" s="241" t="s">
        <v>83</v>
      </c>
      <c r="F124" s="241" t="s">
        <v>155</v>
      </c>
      <c r="G124" s="228"/>
      <c r="H124" s="228"/>
      <c r="I124" s="231"/>
      <c r="J124" s="242">
        <f>BK124</f>
        <v>0</v>
      </c>
      <c r="K124" s="228"/>
      <c r="L124" s="233"/>
      <c r="M124" s="234"/>
      <c r="N124" s="235"/>
      <c r="O124" s="235"/>
      <c r="P124" s="236">
        <f>SUM(P125:P128)</f>
        <v>0</v>
      </c>
      <c r="Q124" s="235"/>
      <c r="R124" s="236">
        <f>SUM(R125:R128)</f>
        <v>5.1300000000000008</v>
      </c>
      <c r="S124" s="235"/>
      <c r="T124" s="237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74</v>
      </c>
      <c r="AU124" s="239" t="s">
        <v>83</v>
      </c>
      <c r="AY124" s="238" t="s">
        <v>154</v>
      </c>
      <c r="BK124" s="240">
        <f>SUM(BK125:BK128)</f>
        <v>0</v>
      </c>
    </row>
    <row r="125" s="2" customFormat="1" ht="21.75" customHeight="1">
      <c r="A125" s="38"/>
      <c r="B125" s="39"/>
      <c r="C125" s="243" t="s">
        <v>83</v>
      </c>
      <c r="D125" s="243" t="s">
        <v>156</v>
      </c>
      <c r="E125" s="244" t="s">
        <v>157</v>
      </c>
      <c r="F125" s="245" t="s">
        <v>158</v>
      </c>
      <c r="G125" s="246" t="s">
        <v>159</v>
      </c>
      <c r="H125" s="247">
        <v>19</v>
      </c>
      <c r="I125" s="248"/>
      <c r="J125" s="249">
        <f>ROUND(I125*H125,2)</f>
        <v>0</v>
      </c>
      <c r="K125" s="245" t="s">
        <v>160</v>
      </c>
      <c r="L125" s="250"/>
      <c r="M125" s="251" t="s">
        <v>1</v>
      </c>
      <c r="N125" s="252" t="s">
        <v>40</v>
      </c>
      <c r="O125" s="91"/>
      <c r="P125" s="253">
        <f>O125*H125</f>
        <v>0</v>
      </c>
      <c r="Q125" s="253">
        <v>0.27000000000000002</v>
      </c>
      <c r="R125" s="253">
        <f>Q125*H125</f>
        <v>5.1300000000000008</v>
      </c>
      <c r="S125" s="253">
        <v>0</v>
      </c>
      <c r="T125" s="25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5" t="s">
        <v>161</v>
      </c>
      <c r="AT125" s="255" t="s">
        <v>156</v>
      </c>
      <c r="AU125" s="255" t="s">
        <v>85</v>
      </c>
      <c r="AY125" s="17" t="s">
        <v>154</v>
      </c>
      <c r="BE125" s="256">
        <f>IF(N125="základní",J125,0)</f>
        <v>0</v>
      </c>
      <c r="BF125" s="256">
        <f>IF(N125="snížená",J125,0)</f>
        <v>0</v>
      </c>
      <c r="BG125" s="256">
        <f>IF(N125="zákl. přenesená",J125,0)</f>
        <v>0</v>
      </c>
      <c r="BH125" s="256">
        <f>IF(N125="sníž. přenesená",J125,0)</f>
        <v>0</v>
      </c>
      <c r="BI125" s="256">
        <f>IF(N125="nulová",J125,0)</f>
        <v>0</v>
      </c>
      <c r="BJ125" s="17" t="s">
        <v>83</v>
      </c>
      <c r="BK125" s="256">
        <f>ROUND(I125*H125,2)</f>
        <v>0</v>
      </c>
      <c r="BL125" s="17" t="s">
        <v>162</v>
      </c>
      <c r="BM125" s="255" t="s">
        <v>867</v>
      </c>
    </row>
    <row r="126" s="13" customFormat="1">
      <c r="A126" s="13"/>
      <c r="B126" s="257"/>
      <c r="C126" s="258"/>
      <c r="D126" s="259" t="s">
        <v>164</v>
      </c>
      <c r="E126" s="260" t="s">
        <v>1</v>
      </c>
      <c r="F126" s="261" t="s">
        <v>285</v>
      </c>
      <c r="G126" s="258"/>
      <c r="H126" s="262">
        <v>19</v>
      </c>
      <c r="I126" s="263"/>
      <c r="J126" s="258"/>
      <c r="K126" s="258"/>
      <c r="L126" s="264"/>
      <c r="M126" s="265"/>
      <c r="N126" s="266"/>
      <c r="O126" s="266"/>
      <c r="P126" s="266"/>
      <c r="Q126" s="266"/>
      <c r="R126" s="266"/>
      <c r="S126" s="266"/>
      <c r="T126" s="26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8" t="s">
        <v>164</v>
      </c>
      <c r="AU126" s="268" t="s">
        <v>85</v>
      </c>
      <c r="AV126" s="13" t="s">
        <v>85</v>
      </c>
      <c r="AW126" s="13" t="s">
        <v>31</v>
      </c>
      <c r="AX126" s="13" t="s">
        <v>75</v>
      </c>
      <c r="AY126" s="268" t="s">
        <v>154</v>
      </c>
    </row>
    <row r="127" s="14" customFormat="1">
      <c r="A127" s="14"/>
      <c r="B127" s="269"/>
      <c r="C127" s="270"/>
      <c r="D127" s="259" t="s">
        <v>164</v>
      </c>
      <c r="E127" s="271" t="s">
        <v>1</v>
      </c>
      <c r="F127" s="272" t="s">
        <v>166</v>
      </c>
      <c r="G127" s="270"/>
      <c r="H127" s="273">
        <v>19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9" t="s">
        <v>164</v>
      </c>
      <c r="AU127" s="279" t="s">
        <v>85</v>
      </c>
      <c r="AV127" s="14" t="s">
        <v>162</v>
      </c>
      <c r="AW127" s="14" t="s">
        <v>31</v>
      </c>
      <c r="AX127" s="14" t="s">
        <v>83</v>
      </c>
      <c r="AY127" s="279" t="s">
        <v>154</v>
      </c>
    </row>
    <row r="128" s="15" customFormat="1">
      <c r="A128" s="15"/>
      <c r="B128" s="280"/>
      <c r="C128" s="281"/>
      <c r="D128" s="259" t="s">
        <v>164</v>
      </c>
      <c r="E128" s="282" t="s">
        <v>1</v>
      </c>
      <c r="F128" s="283" t="s">
        <v>167</v>
      </c>
      <c r="G128" s="281"/>
      <c r="H128" s="282" t="s">
        <v>1</v>
      </c>
      <c r="I128" s="284"/>
      <c r="J128" s="281"/>
      <c r="K128" s="281"/>
      <c r="L128" s="285"/>
      <c r="M128" s="286"/>
      <c r="N128" s="287"/>
      <c r="O128" s="287"/>
      <c r="P128" s="287"/>
      <c r="Q128" s="287"/>
      <c r="R128" s="287"/>
      <c r="S128" s="287"/>
      <c r="T128" s="28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9" t="s">
        <v>164</v>
      </c>
      <c r="AU128" s="289" t="s">
        <v>85</v>
      </c>
      <c r="AV128" s="15" t="s">
        <v>83</v>
      </c>
      <c r="AW128" s="15" t="s">
        <v>31</v>
      </c>
      <c r="AX128" s="15" t="s">
        <v>75</v>
      </c>
      <c r="AY128" s="289" t="s">
        <v>154</v>
      </c>
    </row>
    <row r="129" s="12" customFormat="1" ht="22.8" customHeight="1">
      <c r="A129" s="12"/>
      <c r="B129" s="227"/>
      <c r="C129" s="228"/>
      <c r="D129" s="229" t="s">
        <v>74</v>
      </c>
      <c r="E129" s="241" t="s">
        <v>85</v>
      </c>
      <c r="F129" s="241" t="s">
        <v>173</v>
      </c>
      <c r="G129" s="228"/>
      <c r="H129" s="228"/>
      <c r="I129" s="231"/>
      <c r="J129" s="242">
        <f>BK129</f>
        <v>0</v>
      </c>
      <c r="K129" s="228"/>
      <c r="L129" s="233"/>
      <c r="M129" s="234"/>
      <c r="N129" s="235"/>
      <c r="O129" s="235"/>
      <c r="P129" s="236">
        <f>SUM(P130:P165)</f>
        <v>0</v>
      </c>
      <c r="Q129" s="235"/>
      <c r="R129" s="236">
        <f>SUM(R130:R165)</f>
        <v>155.35204000000002</v>
      </c>
      <c r="S129" s="235"/>
      <c r="T129" s="237">
        <f>SUM(T130:T165)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8" t="s">
        <v>83</v>
      </c>
      <c r="AT129" s="239" t="s">
        <v>74</v>
      </c>
      <c r="AU129" s="239" t="s">
        <v>83</v>
      </c>
      <c r="AY129" s="238" t="s">
        <v>154</v>
      </c>
      <c r="BK129" s="240">
        <f>SUM(BK130:BK165)</f>
        <v>0</v>
      </c>
    </row>
    <row r="130" s="2" customFormat="1" ht="21.75" customHeight="1">
      <c r="A130" s="38"/>
      <c r="B130" s="39"/>
      <c r="C130" s="243" t="s">
        <v>85</v>
      </c>
      <c r="D130" s="243" t="s">
        <v>156</v>
      </c>
      <c r="E130" s="244" t="s">
        <v>175</v>
      </c>
      <c r="F130" s="245" t="s">
        <v>176</v>
      </c>
      <c r="G130" s="246" t="s">
        <v>177</v>
      </c>
      <c r="H130" s="247">
        <v>94.5</v>
      </c>
      <c r="I130" s="248"/>
      <c r="J130" s="249">
        <f>ROUND(I130*H130,2)</f>
        <v>0</v>
      </c>
      <c r="K130" s="245" t="s">
        <v>160</v>
      </c>
      <c r="L130" s="250"/>
      <c r="M130" s="251" t="s">
        <v>1</v>
      </c>
      <c r="N130" s="252" t="s">
        <v>40</v>
      </c>
      <c r="O130" s="91"/>
      <c r="P130" s="253">
        <f>O130*H130</f>
        <v>0</v>
      </c>
      <c r="Q130" s="253">
        <v>1</v>
      </c>
      <c r="R130" s="253">
        <f>Q130*H130</f>
        <v>94.5</v>
      </c>
      <c r="S130" s="253">
        <v>0</v>
      </c>
      <c r="T130" s="25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5" t="s">
        <v>161</v>
      </c>
      <c r="AT130" s="255" t="s">
        <v>156</v>
      </c>
      <c r="AU130" s="255" t="s">
        <v>85</v>
      </c>
      <c r="AY130" s="17" t="s">
        <v>154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7" t="s">
        <v>83</v>
      </c>
      <c r="BK130" s="256">
        <f>ROUND(I130*H130,2)</f>
        <v>0</v>
      </c>
      <c r="BL130" s="17" t="s">
        <v>162</v>
      </c>
      <c r="BM130" s="255" t="s">
        <v>868</v>
      </c>
    </row>
    <row r="131" s="13" customFormat="1">
      <c r="A131" s="13"/>
      <c r="B131" s="257"/>
      <c r="C131" s="258"/>
      <c r="D131" s="259" t="s">
        <v>164</v>
      </c>
      <c r="E131" s="260" t="s">
        <v>1</v>
      </c>
      <c r="F131" s="261" t="s">
        <v>869</v>
      </c>
      <c r="G131" s="258"/>
      <c r="H131" s="262">
        <v>94.5</v>
      </c>
      <c r="I131" s="263"/>
      <c r="J131" s="258"/>
      <c r="K131" s="258"/>
      <c r="L131" s="264"/>
      <c r="M131" s="265"/>
      <c r="N131" s="266"/>
      <c r="O131" s="266"/>
      <c r="P131" s="266"/>
      <c r="Q131" s="266"/>
      <c r="R131" s="266"/>
      <c r="S131" s="266"/>
      <c r="T131" s="26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8" t="s">
        <v>164</v>
      </c>
      <c r="AU131" s="268" t="s">
        <v>85</v>
      </c>
      <c r="AV131" s="13" t="s">
        <v>85</v>
      </c>
      <c r="AW131" s="13" t="s">
        <v>31</v>
      </c>
      <c r="AX131" s="13" t="s">
        <v>75</v>
      </c>
      <c r="AY131" s="268" t="s">
        <v>154</v>
      </c>
    </row>
    <row r="132" s="14" customFormat="1">
      <c r="A132" s="14"/>
      <c r="B132" s="269"/>
      <c r="C132" s="270"/>
      <c r="D132" s="259" t="s">
        <v>164</v>
      </c>
      <c r="E132" s="271" t="s">
        <v>1</v>
      </c>
      <c r="F132" s="272" t="s">
        <v>166</v>
      </c>
      <c r="G132" s="270"/>
      <c r="H132" s="273">
        <v>94.5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9" t="s">
        <v>164</v>
      </c>
      <c r="AU132" s="279" t="s">
        <v>85</v>
      </c>
      <c r="AV132" s="14" t="s">
        <v>162</v>
      </c>
      <c r="AW132" s="14" t="s">
        <v>31</v>
      </c>
      <c r="AX132" s="14" t="s">
        <v>83</v>
      </c>
      <c r="AY132" s="279" t="s">
        <v>154</v>
      </c>
    </row>
    <row r="133" s="2" customFormat="1" ht="21.75" customHeight="1">
      <c r="A133" s="38"/>
      <c r="B133" s="39"/>
      <c r="C133" s="243" t="s">
        <v>174</v>
      </c>
      <c r="D133" s="243" t="s">
        <v>156</v>
      </c>
      <c r="E133" s="244" t="s">
        <v>699</v>
      </c>
      <c r="F133" s="245" t="s">
        <v>700</v>
      </c>
      <c r="G133" s="246" t="s">
        <v>159</v>
      </c>
      <c r="H133" s="247">
        <v>76</v>
      </c>
      <c r="I133" s="248"/>
      <c r="J133" s="249">
        <f>ROUND(I133*H133,2)</f>
        <v>0</v>
      </c>
      <c r="K133" s="245" t="s">
        <v>160</v>
      </c>
      <c r="L133" s="250"/>
      <c r="M133" s="251" t="s">
        <v>1</v>
      </c>
      <c r="N133" s="252" t="s">
        <v>40</v>
      </c>
      <c r="O133" s="91"/>
      <c r="P133" s="253">
        <f>O133*H133</f>
        <v>0</v>
      </c>
      <c r="Q133" s="253">
        <v>0.00123</v>
      </c>
      <c r="R133" s="253">
        <f>Q133*H133</f>
        <v>0.093479999999999994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333</v>
      </c>
      <c r="AT133" s="255" t="s">
        <v>156</v>
      </c>
      <c r="AU133" s="255" t="s">
        <v>85</v>
      </c>
      <c r="AY133" s="17" t="s">
        <v>154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83</v>
      </c>
      <c r="BK133" s="256">
        <f>ROUND(I133*H133,2)</f>
        <v>0</v>
      </c>
      <c r="BL133" s="17" t="s">
        <v>333</v>
      </c>
      <c r="BM133" s="255" t="s">
        <v>870</v>
      </c>
    </row>
    <row r="134" s="13" customFormat="1">
      <c r="A134" s="13"/>
      <c r="B134" s="257"/>
      <c r="C134" s="258"/>
      <c r="D134" s="259" t="s">
        <v>164</v>
      </c>
      <c r="E134" s="260" t="s">
        <v>1</v>
      </c>
      <c r="F134" s="261" t="s">
        <v>871</v>
      </c>
      <c r="G134" s="258"/>
      <c r="H134" s="262">
        <v>76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164</v>
      </c>
      <c r="AU134" s="268" t="s">
        <v>85</v>
      </c>
      <c r="AV134" s="13" t="s">
        <v>85</v>
      </c>
      <c r="AW134" s="13" t="s">
        <v>31</v>
      </c>
      <c r="AX134" s="13" t="s">
        <v>75</v>
      </c>
      <c r="AY134" s="268" t="s">
        <v>154</v>
      </c>
    </row>
    <row r="135" s="14" customFormat="1">
      <c r="A135" s="14"/>
      <c r="B135" s="269"/>
      <c r="C135" s="270"/>
      <c r="D135" s="259" t="s">
        <v>164</v>
      </c>
      <c r="E135" s="271" t="s">
        <v>1</v>
      </c>
      <c r="F135" s="272" t="s">
        <v>166</v>
      </c>
      <c r="G135" s="270"/>
      <c r="H135" s="273">
        <v>76</v>
      </c>
      <c r="I135" s="274"/>
      <c r="J135" s="270"/>
      <c r="K135" s="270"/>
      <c r="L135" s="275"/>
      <c r="M135" s="276"/>
      <c r="N135" s="277"/>
      <c r="O135" s="277"/>
      <c r="P135" s="277"/>
      <c r="Q135" s="277"/>
      <c r="R135" s="277"/>
      <c r="S135" s="277"/>
      <c r="T135" s="27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9" t="s">
        <v>164</v>
      </c>
      <c r="AU135" s="279" t="s">
        <v>85</v>
      </c>
      <c r="AV135" s="14" t="s">
        <v>162</v>
      </c>
      <c r="AW135" s="14" t="s">
        <v>31</v>
      </c>
      <c r="AX135" s="14" t="s">
        <v>83</v>
      </c>
      <c r="AY135" s="279" t="s">
        <v>154</v>
      </c>
    </row>
    <row r="136" s="2" customFormat="1" ht="21.75" customHeight="1">
      <c r="A136" s="38"/>
      <c r="B136" s="39"/>
      <c r="C136" s="243" t="s">
        <v>162</v>
      </c>
      <c r="D136" s="243" t="s">
        <v>156</v>
      </c>
      <c r="E136" s="244" t="s">
        <v>184</v>
      </c>
      <c r="F136" s="245" t="s">
        <v>185</v>
      </c>
      <c r="G136" s="246" t="s">
        <v>159</v>
      </c>
      <c r="H136" s="247">
        <v>38</v>
      </c>
      <c r="I136" s="248"/>
      <c r="J136" s="249">
        <f>ROUND(I136*H136,2)</f>
        <v>0</v>
      </c>
      <c r="K136" s="245" t="s">
        <v>160</v>
      </c>
      <c r="L136" s="250"/>
      <c r="M136" s="251" t="s">
        <v>1</v>
      </c>
      <c r="N136" s="252" t="s">
        <v>40</v>
      </c>
      <c r="O136" s="91"/>
      <c r="P136" s="253">
        <f>O136*H136</f>
        <v>0</v>
      </c>
      <c r="Q136" s="253">
        <v>0.00018000000000000001</v>
      </c>
      <c r="R136" s="253">
        <f>Q136*H136</f>
        <v>0.0068400000000000006</v>
      </c>
      <c r="S136" s="253">
        <v>0</v>
      </c>
      <c r="T136" s="25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5" t="s">
        <v>333</v>
      </c>
      <c r="AT136" s="255" t="s">
        <v>156</v>
      </c>
      <c r="AU136" s="255" t="s">
        <v>85</v>
      </c>
      <c r="AY136" s="17" t="s">
        <v>154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7" t="s">
        <v>83</v>
      </c>
      <c r="BK136" s="256">
        <f>ROUND(I136*H136,2)</f>
        <v>0</v>
      </c>
      <c r="BL136" s="17" t="s">
        <v>333</v>
      </c>
      <c r="BM136" s="255" t="s">
        <v>872</v>
      </c>
    </row>
    <row r="137" s="13" customFormat="1">
      <c r="A137" s="13"/>
      <c r="B137" s="257"/>
      <c r="C137" s="258"/>
      <c r="D137" s="259" t="s">
        <v>164</v>
      </c>
      <c r="E137" s="260" t="s">
        <v>1</v>
      </c>
      <c r="F137" s="261" t="s">
        <v>873</v>
      </c>
      <c r="G137" s="258"/>
      <c r="H137" s="262">
        <v>38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164</v>
      </c>
      <c r="AU137" s="268" t="s">
        <v>85</v>
      </c>
      <c r="AV137" s="13" t="s">
        <v>85</v>
      </c>
      <c r="AW137" s="13" t="s">
        <v>31</v>
      </c>
      <c r="AX137" s="13" t="s">
        <v>75</v>
      </c>
      <c r="AY137" s="268" t="s">
        <v>154</v>
      </c>
    </row>
    <row r="138" s="14" customFormat="1">
      <c r="A138" s="14"/>
      <c r="B138" s="269"/>
      <c r="C138" s="270"/>
      <c r="D138" s="259" t="s">
        <v>164</v>
      </c>
      <c r="E138" s="271" t="s">
        <v>1</v>
      </c>
      <c r="F138" s="272" t="s">
        <v>166</v>
      </c>
      <c r="G138" s="270"/>
      <c r="H138" s="273">
        <v>38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164</v>
      </c>
      <c r="AU138" s="279" t="s">
        <v>85</v>
      </c>
      <c r="AV138" s="14" t="s">
        <v>162</v>
      </c>
      <c r="AW138" s="14" t="s">
        <v>31</v>
      </c>
      <c r="AX138" s="14" t="s">
        <v>83</v>
      </c>
      <c r="AY138" s="279" t="s">
        <v>154</v>
      </c>
    </row>
    <row r="139" s="2" customFormat="1" ht="21.75" customHeight="1">
      <c r="A139" s="38"/>
      <c r="B139" s="39"/>
      <c r="C139" s="243" t="s">
        <v>191</v>
      </c>
      <c r="D139" s="243" t="s">
        <v>156</v>
      </c>
      <c r="E139" s="244" t="s">
        <v>707</v>
      </c>
      <c r="F139" s="245" t="s">
        <v>708</v>
      </c>
      <c r="G139" s="246" t="s">
        <v>170</v>
      </c>
      <c r="H139" s="247">
        <v>9.5999999999999996</v>
      </c>
      <c r="I139" s="248"/>
      <c r="J139" s="249">
        <f>ROUND(I139*H139,2)</f>
        <v>0</v>
      </c>
      <c r="K139" s="245" t="s">
        <v>1</v>
      </c>
      <c r="L139" s="250"/>
      <c r="M139" s="251" t="s">
        <v>1</v>
      </c>
      <c r="N139" s="252" t="s">
        <v>40</v>
      </c>
      <c r="O139" s="91"/>
      <c r="P139" s="253">
        <f>O139*H139</f>
        <v>0</v>
      </c>
      <c r="Q139" s="253">
        <v>1.7</v>
      </c>
      <c r="R139" s="253">
        <f>Q139*H139</f>
        <v>16.32</v>
      </c>
      <c r="S139" s="253">
        <v>0</v>
      </c>
      <c r="T139" s="25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5" t="s">
        <v>161</v>
      </c>
      <c r="AT139" s="255" t="s">
        <v>156</v>
      </c>
      <c r="AU139" s="255" t="s">
        <v>85</v>
      </c>
      <c r="AY139" s="17" t="s">
        <v>154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7" t="s">
        <v>83</v>
      </c>
      <c r="BK139" s="256">
        <f>ROUND(I139*H139,2)</f>
        <v>0</v>
      </c>
      <c r="BL139" s="17" t="s">
        <v>162</v>
      </c>
      <c r="BM139" s="255" t="s">
        <v>874</v>
      </c>
    </row>
    <row r="140" s="15" customFormat="1">
      <c r="A140" s="15"/>
      <c r="B140" s="280"/>
      <c r="C140" s="281"/>
      <c r="D140" s="259" t="s">
        <v>164</v>
      </c>
      <c r="E140" s="282" t="s">
        <v>1</v>
      </c>
      <c r="F140" s="283" t="s">
        <v>710</v>
      </c>
      <c r="G140" s="281"/>
      <c r="H140" s="282" t="s">
        <v>1</v>
      </c>
      <c r="I140" s="284"/>
      <c r="J140" s="281"/>
      <c r="K140" s="281"/>
      <c r="L140" s="285"/>
      <c r="M140" s="286"/>
      <c r="N140" s="287"/>
      <c r="O140" s="287"/>
      <c r="P140" s="287"/>
      <c r="Q140" s="287"/>
      <c r="R140" s="287"/>
      <c r="S140" s="287"/>
      <c r="T140" s="28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9" t="s">
        <v>164</v>
      </c>
      <c r="AU140" s="289" t="s">
        <v>85</v>
      </c>
      <c r="AV140" s="15" t="s">
        <v>83</v>
      </c>
      <c r="AW140" s="15" t="s">
        <v>31</v>
      </c>
      <c r="AX140" s="15" t="s">
        <v>75</v>
      </c>
      <c r="AY140" s="289" t="s">
        <v>154</v>
      </c>
    </row>
    <row r="141" s="15" customFormat="1">
      <c r="A141" s="15"/>
      <c r="B141" s="280"/>
      <c r="C141" s="281"/>
      <c r="D141" s="259" t="s">
        <v>164</v>
      </c>
      <c r="E141" s="282" t="s">
        <v>1</v>
      </c>
      <c r="F141" s="283" t="s">
        <v>875</v>
      </c>
      <c r="G141" s="281"/>
      <c r="H141" s="282" t="s">
        <v>1</v>
      </c>
      <c r="I141" s="284"/>
      <c r="J141" s="281"/>
      <c r="K141" s="281"/>
      <c r="L141" s="285"/>
      <c r="M141" s="286"/>
      <c r="N141" s="287"/>
      <c r="O141" s="287"/>
      <c r="P141" s="287"/>
      <c r="Q141" s="287"/>
      <c r="R141" s="287"/>
      <c r="S141" s="287"/>
      <c r="T141" s="28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9" t="s">
        <v>164</v>
      </c>
      <c r="AU141" s="289" t="s">
        <v>85</v>
      </c>
      <c r="AV141" s="15" t="s">
        <v>83</v>
      </c>
      <c r="AW141" s="15" t="s">
        <v>31</v>
      </c>
      <c r="AX141" s="15" t="s">
        <v>75</v>
      </c>
      <c r="AY141" s="289" t="s">
        <v>154</v>
      </c>
    </row>
    <row r="142" s="15" customFormat="1">
      <c r="A142" s="15"/>
      <c r="B142" s="280"/>
      <c r="C142" s="281"/>
      <c r="D142" s="259" t="s">
        <v>164</v>
      </c>
      <c r="E142" s="282" t="s">
        <v>1</v>
      </c>
      <c r="F142" s="283" t="s">
        <v>876</v>
      </c>
      <c r="G142" s="281"/>
      <c r="H142" s="282" t="s">
        <v>1</v>
      </c>
      <c r="I142" s="284"/>
      <c r="J142" s="281"/>
      <c r="K142" s="281"/>
      <c r="L142" s="285"/>
      <c r="M142" s="286"/>
      <c r="N142" s="287"/>
      <c r="O142" s="287"/>
      <c r="P142" s="287"/>
      <c r="Q142" s="287"/>
      <c r="R142" s="287"/>
      <c r="S142" s="287"/>
      <c r="T142" s="28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9" t="s">
        <v>164</v>
      </c>
      <c r="AU142" s="289" t="s">
        <v>85</v>
      </c>
      <c r="AV142" s="15" t="s">
        <v>83</v>
      </c>
      <c r="AW142" s="15" t="s">
        <v>31</v>
      </c>
      <c r="AX142" s="15" t="s">
        <v>75</v>
      </c>
      <c r="AY142" s="289" t="s">
        <v>154</v>
      </c>
    </row>
    <row r="143" s="13" customFormat="1">
      <c r="A143" s="13"/>
      <c r="B143" s="257"/>
      <c r="C143" s="258"/>
      <c r="D143" s="259" t="s">
        <v>164</v>
      </c>
      <c r="E143" s="260" t="s">
        <v>1</v>
      </c>
      <c r="F143" s="261" t="s">
        <v>877</v>
      </c>
      <c r="G143" s="258"/>
      <c r="H143" s="262">
        <v>9.5999999999999996</v>
      </c>
      <c r="I143" s="263"/>
      <c r="J143" s="258"/>
      <c r="K143" s="258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164</v>
      </c>
      <c r="AU143" s="268" t="s">
        <v>85</v>
      </c>
      <c r="AV143" s="13" t="s">
        <v>85</v>
      </c>
      <c r="AW143" s="13" t="s">
        <v>31</v>
      </c>
      <c r="AX143" s="13" t="s">
        <v>75</v>
      </c>
      <c r="AY143" s="268" t="s">
        <v>154</v>
      </c>
    </row>
    <row r="144" s="14" customFormat="1">
      <c r="A144" s="14"/>
      <c r="B144" s="269"/>
      <c r="C144" s="270"/>
      <c r="D144" s="259" t="s">
        <v>164</v>
      </c>
      <c r="E144" s="271" t="s">
        <v>1</v>
      </c>
      <c r="F144" s="272" t="s">
        <v>166</v>
      </c>
      <c r="G144" s="270"/>
      <c r="H144" s="273">
        <v>9.5999999999999996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164</v>
      </c>
      <c r="AU144" s="279" t="s">
        <v>85</v>
      </c>
      <c r="AV144" s="14" t="s">
        <v>162</v>
      </c>
      <c r="AW144" s="14" t="s">
        <v>31</v>
      </c>
      <c r="AX144" s="14" t="s">
        <v>83</v>
      </c>
      <c r="AY144" s="279" t="s">
        <v>154</v>
      </c>
    </row>
    <row r="145" s="2" customFormat="1" ht="21.75" customHeight="1">
      <c r="A145" s="38"/>
      <c r="B145" s="39"/>
      <c r="C145" s="243" t="s">
        <v>197</v>
      </c>
      <c r="D145" s="243" t="s">
        <v>156</v>
      </c>
      <c r="E145" s="244" t="s">
        <v>712</v>
      </c>
      <c r="F145" s="245" t="s">
        <v>713</v>
      </c>
      <c r="G145" s="246" t="s">
        <v>470</v>
      </c>
      <c r="H145" s="247">
        <v>3</v>
      </c>
      <c r="I145" s="248"/>
      <c r="J145" s="249">
        <f>ROUND(I145*H145,2)</f>
        <v>0</v>
      </c>
      <c r="K145" s="245" t="s">
        <v>160</v>
      </c>
      <c r="L145" s="250"/>
      <c r="M145" s="251" t="s">
        <v>1</v>
      </c>
      <c r="N145" s="252" t="s">
        <v>40</v>
      </c>
      <c r="O145" s="91"/>
      <c r="P145" s="253">
        <f>O145*H145</f>
        <v>0</v>
      </c>
      <c r="Q145" s="253">
        <v>0</v>
      </c>
      <c r="R145" s="253">
        <f>Q145*H145</f>
        <v>0</v>
      </c>
      <c r="S145" s="253">
        <v>0</v>
      </c>
      <c r="T145" s="25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5" t="s">
        <v>161</v>
      </c>
      <c r="AT145" s="255" t="s">
        <v>156</v>
      </c>
      <c r="AU145" s="255" t="s">
        <v>85</v>
      </c>
      <c r="AY145" s="17" t="s">
        <v>154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7" t="s">
        <v>83</v>
      </c>
      <c r="BK145" s="256">
        <f>ROUND(I145*H145,2)</f>
        <v>0</v>
      </c>
      <c r="BL145" s="17" t="s">
        <v>162</v>
      </c>
      <c r="BM145" s="255" t="s">
        <v>878</v>
      </c>
    </row>
    <row r="146" s="13" customFormat="1">
      <c r="A146" s="13"/>
      <c r="B146" s="257"/>
      <c r="C146" s="258"/>
      <c r="D146" s="259" t="s">
        <v>164</v>
      </c>
      <c r="E146" s="260" t="s">
        <v>1</v>
      </c>
      <c r="F146" s="261" t="s">
        <v>174</v>
      </c>
      <c r="G146" s="258"/>
      <c r="H146" s="262">
        <v>3</v>
      </c>
      <c r="I146" s="263"/>
      <c r="J146" s="258"/>
      <c r="K146" s="258"/>
      <c r="L146" s="264"/>
      <c r="M146" s="265"/>
      <c r="N146" s="266"/>
      <c r="O146" s="266"/>
      <c r="P146" s="266"/>
      <c r="Q146" s="266"/>
      <c r="R146" s="266"/>
      <c r="S146" s="266"/>
      <c r="T146" s="26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164</v>
      </c>
      <c r="AU146" s="268" t="s">
        <v>85</v>
      </c>
      <c r="AV146" s="13" t="s">
        <v>85</v>
      </c>
      <c r="AW146" s="13" t="s">
        <v>31</v>
      </c>
      <c r="AX146" s="13" t="s">
        <v>75</v>
      </c>
      <c r="AY146" s="268" t="s">
        <v>154</v>
      </c>
    </row>
    <row r="147" s="14" customFormat="1">
      <c r="A147" s="14"/>
      <c r="B147" s="269"/>
      <c r="C147" s="270"/>
      <c r="D147" s="259" t="s">
        <v>164</v>
      </c>
      <c r="E147" s="271" t="s">
        <v>1</v>
      </c>
      <c r="F147" s="272" t="s">
        <v>166</v>
      </c>
      <c r="G147" s="270"/>
      <c r="H147" s="273">
        <v>3</v>
      </c>
      <c r="I147" s="274"/>
      <c r="J147" s="270"/>
      <c r="K147" s="270"/>
      <c r="L147" s="275"/>
      <c r="M147" s="276"/>
      <c r="N147" s="277"/>
      <c r="O147" s="277"/>
      <c r="P147" s="277"/>
      <c r="Q147" s="277"/>
      <c r="R147" s="277"/>
      <c r="S147" s="277"/>
      <c r="T147" s="27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9" t="s">
        <v>164</v>
      </c>
      <c r="AU147" s="279" t="s">
        <v>85</v>
      </c>
      <c r="AV147" s="14" t="s">
        <v>162</v>
      </c>
      <c r="AW147" s="14" t="s">
        <v>31</v>
      </c>
      <c r="AX147" s="14" t="s">
        <v>83</v>
      </c>
      <c r="AY147" s="279" t="s">
        <v>154</v>
      </c>
    </row>
    <row r="148" s="2" customFormat="1" ht="21.75" customHeight="1">
      <c r="A148" s="38"/>
      <c r="B148" s="39"/>
      <c r="C148" s="243" t="s">
        <v>206</v>
      </c>
      <c r="D148" s="243" t="s">
        <v>156</v>
      </c>
      <c r="E148" s="244" t="s">
        <v>723</v>
      </c>
      <c r="F148" s="245" t="s">
        <v>724</v>
      </c>
      <c r="G148" s="246" t="s">
        <v>177</v>
      </c>
      <c r="H148" s="247">
        <v>11.4</v>
      </c>
      <c r="I148" s="248"/>
      <c r="J148" s="249">
        <f>ROUND(I148*H148,2)</f>
        <v>0</v>
      </c>
      <c r="K148" s="245" t="s">
        <v>160</v>
      </c>
      <c r="L148" s="250"/>
      <c r="M148" s="251" t="s">
        <v>1</v>
      </c>
      <c r="N148" s="252" t="s">
        <v>40</v>
      </c>
      <c r="O148" s="91"/>
      <c r="P148" s="253">
        <f>O148*H148</f>
        <v>0</v>
      </c>
      <c r="Q148" s="253">
        <v>1</v>
      </c>
      <c r="R148" s="253">
        <f>Q148*H148</f>
        <v>11.4</v>
      </c>
      <c r="S148" s="253">
        <v>0</v>
      </c>
      <c r="T148" s="25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5" t="s">
        <v>161</v>
      </c>
      <c r="AT148" s="255" t="s">
        <v>156</v>
      </c>
      <c r="AU148" s="255" t="s">
        <v>85</v>
      </c>
      <c r="AY148" s="17" t="s">
        <v>154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7" t="s">
        <v>83</v>
      </c>
      <c r="BK148" s="256">
        <f>ROUND(I148*H148,2)</f>
        <v>0</v>
      </c>
      <c r="BL148" s="17" t="s">
        <v>162</v>
      </c>
      <c r="BM148" s="255" t="s">
        <v>879</v>
      </c>
    </row>
    <row r="149" s="13" customFormat="1">
      <c r="A149" s="13"/>
      <c r="B149" s="257"/>
      <c r="C149" s="258"/>
      <c r="D149" s="259" t="s">
        <v>164</v>
      </c>
      <c r="E149" s="260" t="s">
        <v>1</v>
      </c>
      <c r="F149" s="261" t="s">
        <v>880</v>
      </c>
      <c r="G149" s="258"/>
      <c r="H149" s="262">
        <v>11.4</v>
      </c>
      <c r="I149" s="263"/>
      <c r="J149" s="258"/>
      <c r="K149" s="258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164</v>
      </c>
      <c r="AU149" s="268" t="s">
        <v>85</v>
      </c>
      <c r="AV149" s="13" t="s">
        <v>85</v>
      </c>
      <c r="AW149" s="13" t="s">
        <v>31</v>
      </c>
      <c r="AX149" s="13" t="s">
        <v>75</v>
      </c>
      <c r="AY149" s="268" t="s">
        <v>154</v>
      </c>
    </row>
    <row r="150" s="14" customFormat="1">
      <c r="A150" s="14"/>
      <c r="B150" s="269"/>
      <c r="C150" s="270"/>
      <c r="D150" s="259" t="s">
        <v>164</v>
      </c>
      <c r="E150" s="271" t="s">
        <v>1</v>
      </c>
      <c r="F150" s="272" t="s">
        <v>166</v>
      </c>
      <c r="G150" s="270"/>
      <c r="H150" s="273">
        <v>11.4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9" t="s">
        <v>164</v>
      </c>
      <c r="AU150" s="279" t="s">
        <v>85</v>
      </c>
      <c r="AV150" s="14" t="s">
        <v>162</v>
      </c>
      <c r="AW150" s="14" t="s">
        <v>31</v>
      </c>
      <c r="AX150" s="14" t="s">
        <v>83</v>
      </c>
      <c r="AY150" s="279" t="s">
        <v>154</v>
      </c>
    </row>
    <row r="151" s="2" customFormat="1" ht="21.75" customHeight="1">
      <c r="A151" s="38"/>
      <c r="B151" s="39"/>
      <c r="C151" s="243" t="s">
        <v>161</v>
      </c>
      <c r="D151" s="243" t="s">
        <v>156</v>
      </c>
      <c r="E151" s="244" t="s">
        <v>727</v>
      </c>
      <c r="F151" s="245" t="s">
        <v>728</v>
      </c>
      <c r="G151" s="246" t="s">
        <v>177</v>
      </c>
      <c r="H151" s="247">
        <v>11.4</v>
      </c>
      <c r="I151" s="248"/>
      <c r="J151" s="249">
        <f>ROUND(I151*H151,2)</f>
        <v>0</v>
      </c>
      <c r="K151" s="245" t="s">
        <v>160</v>
      </c>
      <c r="L151" s="250"/>
      <c r="M151" s="251" t="s">
        <v>1</v>
      </c>
      <c r="N151" s="252" t="s">
        <v>40</v>
      </c>
      <c r="O151" s="91"/>
      <c r="P151" s="253">
        <f>O151*H151</f>
        <v>0</v>
      </c>
      <c r="Q151" s="253">
        <v>1</v>
      </c>
      <c r="R151" s="253">
        <f>Q151*H151</f>
        <v>11.4</v>
      </c>
      <c r="S151" s="253">
        <v>0</v>
      </c>
      <c r="T151" s="25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5" t="s">
        <v>161</v>
      </c>
      <c r="AT151" s="255" t="s">
        <v>156</v>
      </c>
      <c r="AU151" s="255" t="s">
        <v>85</v>
      </c>
      <c r="AY151" s="17" t="s">
        <v>154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7" t="s">
        <v>83</v>
      </c>
      <c r="BK151" s="256">
        <f>ROUND(I151*H151,2)</f>
        <v>0</v>
      </c>
      <c r="BL151" s="17" t="s">
        <v>162</v>
      </c>
      <c r="BM151" s="255" t="s">
        <v>881</v>
      </c>
    </row>
    <row r="152" s="13" customFormat="1">
      <c r="A152" s="13"/>
      <c r="B152" s="257"/>
      <c r="C152" s="258"/>
      <c r="D152" s="259" t="s">
        <v>164</v>
      </c>
      <c r="E152" s="260" t="s">
        <v>1</v>
      </c>
      <c r="F152" s="261" t="s">
        <v>880</v>
      </c>
      <c r="G152" s="258"/>
      <c r="H152" s="262">
        <v>11.4</v>
      </c>
      <c r="I152" s="263"/>
      <c r="J152" s="258"/>
      <c r="K152" s="258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164</v>
      </c>
      <c r="AU152" s="268" t="s">
        <v>85</v>
      </c>
      <c r="AV152" s="13" t="s">
        <v>85</v>
      </c>
      <c r="AW152" s="13" t="s">
        <v>31</v>
      </c>
      <c r="AX152" s="13" t="s">
        <v>75</v>
      </c>
      <c r="AY152" s="268" t="s">
        <v>154</v>
      </c>
    </row>
    <row r="153" s="14" customFormat="1">
      <c r="A153" s="14"/>
      <c r="B153" s="269"/>
      <c r="C153" s="270"/>
      <c r="D153" s="259" t="s">
        <v>164</v>
      </c>
      <c r="E153" s="271" t="s">
        <v>1</v>
      </c>
      <c r="F153" s="272" t="s">
        <v>166</v>
      </c>
      <c r="G153" s="270"/>
      <c r="H153" s="273">
        <v>11.4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9" t="s">
        <v>164</v>
      </c>
      <c r="AU153" s="279" t="s">
        <v>85</v>
      </c>
      <c r="AV153" s="14" t="s">
        <v>162</v>
      </c>
      <c r="AW153" s="14" t="s">
        <v>31</v>
      </c>
      <c r="AX153" s="14" t="s">
        <v>83</v>
      </c>
      <c r="AY153" s="279" t="s">
        <v>154</v>
      </c>
    </row>
    <row r="154" s="2" customFormat="1" ht="21.75" customHeight="1">
      <c r="A154" s="38"/>
      <c r="B154" s="39"/>
      <c r="C154" s="243" t="s">
        <v>221</v>
      </c>
      <c r="D154" s="243" t="s">
        <v>156</v>
      </c>
      <c r="E154" s="244" t="s">
        <v>730</v>
      </c>
      <c r="F154" s="245" t="s">
        <v>731</v>
      </c>
      <c r="G154" s="246" t="s">
        <v>177</v>
      </c>
      <c r="H154" s="247">
        <v>11.4</v>
      </c>
      <c r="I154" s="248"/>
      <c r="J154" s="249">
        <f>ROUND(I154*H154,2)</f>
        <v>0</v>
      </c>
      <c r="K154" s="245" t="s">
        <v>160</v>
      </c>
      <c r="L154" s="250"/>
      <c r="M154" s="251" t="s">
        <v>1</v>
      </c>
      <c r="N154" s="252" t="s">
        <v>40</v>
      </c>
      <c r="O154" s="91"/>
      <c r="P154" s="253">
        <f>O154*H154</f>
        <v>0</v>
      </c>
      <c r="Q154" s="253">
        <v>1</v>
      </c>
      <c r="R154" s="253">
        <f>Q154*H154</f>
        <v>11.4</v>
      </c>
      <c r="S154" s="253">
        <v>0</v>
      </c>
      <c r="T154" s="25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5" t="s">
        <v>161</v>
      </c>
      <c r="AT154" s="255" t="s">
        <v>156</v>
      </c>
      <c r="AU154" s="255" t="s">
        <v>85</v>
      </c>
      <c r="AY154" s="17" t="s">
        <v>154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17" t="s">
        <v>83</v>
      </c>
      <c r="BK154" s="256">
        <f>ROUND(I154*H154,2)</f>
        <v>0</v>
      </c>
      <c r="BL154" s="17" t="s">
        <v>162</v>
      </c>
      <c r="BM154" s="255" t="s">
        <v>882</v>
      </c>
    </row>
    <row r="155" s="13" customFormat="1">
      <c r="A155" s="13"/>
      <c r="B155" s="257"/>
      <c r="C155" s="258"/>
      <c r="D155" s="259" t="s">
        <v>164</v>
      </c>
      <c r="E155" s="260" t="s">
        <v>1</v>
      </c>
      <c r="F155" s="261" t="s">
        <v>880</v>
      </c>
      <c r="G155" s="258"/>
      <c r="H155" s="262">
        <v>11.4</v>
      </c>
      <c r="I155" s="263"/>
      <c r="J155" s="258"/>
      <c r="K155" s="258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164</v>
      </c>
      <c r="AU155" s="268" t="s">
        <v>85</v>
      </c>
      <c r="AV155" s="13" t="s">
        <v>85</v>
      </c>
      <c r="AW155" s="13" t="s">
        <v>31</v>
      </c>
      <c r="AX155" s="13" t="s">
        <v>75</v>
      </c>
      <c r="AY155" s="268" t="s">
        <v>154</v>
      </c>
    </row>
    <row r="156" s="14" customFormat="1">
      <c r="A156" s="14"/>
      <c r="B156" s="269"/>
      <c r="C156" s="270"/>
      <c r="D156" s="259" t="s">
        <v>164</v>
      </c>
      <c r="E156" s="271" t="s">
        <v>1</v>
      </c>
      <c r="F156" s="272" t="s">
        <v>166</v>
      </c>
      <c r="G156" s="270"/>
      <c r="H156" s="273">
        <v>11.4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9" t="s">
        <v>164</v>
      </c>
      <c r="AU156" s="279" t="s">
        <v>85</v>
      </c>
      <c r="AV156" s="14" t="s">
        <v>162</v>
      </c>
      <c r="AW156" s="14" t="s">
        <v>31</v>
      </c>
      <c r="AX156" s="14" t="s">
        <v>83</v>
      </c>
      <c r="AY156" s="279" t="s">
        <v>154</v>
      </c>
    </row>
    <row r="157" s="2" customFormat="1" ht="21.75" customHeight="1">
      <c r="A157" s="38"/>
      <c r="B157" s="39"/>
      <c r="C157" s="243" t="s">
        <v>110</v>
      </c>
      <c r="D157" s="243" t="s">
        <v>156</v>
      </c>
      <c r="E157" s="244" t="s">
        <v>376</v>
      </c>
      <c r="F157" s="245" t="s">
        <v>377</v>
      </c>
      <c r="G157" s="246" t="s">
        <v>216</v>
      </c>
      <c r="H157" s="247">
        <v>125</v>
      </c>
      <c r="I157" s="248"/>
      <c r="J157" s="249">
        <f>ROUND(I157*H157,2)</f>
        <v>0</v>
      </c>
      <c r="K157" s="245" t="s">
        <v>160</v>
      </c>
      <c r="L157" s="250"/>
      <c r="M157" s="251" t="s">
        <v>1</v>
      </c>
      <c r="N157" s="252" t="s">
        <v>40</v>
      </c>
      <c r="O157" s="91"/>
      <c r="P157" s="253">
        <f>O157*H157</f>
        <v>0</v>
      </c>
      <c r="Q157" s="253">
        <v>0</v>
      </c>
      <c r="R157" s="253">
        <f>Q157*H157</f>
        <v>0</v>
      </c>
      <c r="S157" s="253">
        <v>0</v>
      </c>
      <c r="T157" s="25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5" t="s">
        <v>161</v>
      </c>
      <c r="AT157" s="255" t="s">
        <v>156</v>
      </c>
      <c r="AU157" s="255" t="s">
        <v>85</v>
      </c>
      <c r="AY157" s="17" t="s">
        <v>154</v>
      </c>
      <c r="BE157" s="256">
        <f>IF(N157="základní",J157,0)</f>
        <v>0</v>
      </c>
      <c r="BF157" s="256">
        <f>IF(N157="snížená",J157,0)</f>
        <v>0</v>
      </c>
      <c r="BG157" s="256">
        <f>IF(N157="zákl. přenesená",J157,0)</f>
        <v>0</v>
      </c>
      <c r="BH157" s="256">
        <f>IF(N157="sníž. přenesená",J157,0)</f>
        <v>0</v>
      </c>
      <c r="BI157" s="256">
        <f>IF(N157="nulová",J157,0)</f>
        <v>0</v>
      </c>
      <c r="BJ157" s="17" t="s">
        <v>83</v>
      </c>
      <c r="BK157" s="256">
        <f>ROUND(I157*H157,2)</f>
        <v>0</v>
      </c>
      <c r="BL157" s="17" t="s">
        <v>162</v>
      </c>
      <c r="BM157" s="255" t="s">
        <v>883</v>
      </c>
    </row>
    <row r="158" s="13" customFormat="1">
      <c r="A158" s="13"/>
      <c r="B158" s="257"/>
      <c r="C158" s="258"/>
      <c r="D158" s="259" t="s">
        <v>164</v>
      </c>
      <c r="E158" s="260" t="s">
        <v>1</v>
      </c>
      <c r="F158" s="261" t="s">
        <v>884</v>
      </c>
      <c r="G158" s="258"/>
      <c r="H158" s="262">
        <v>125</v>
      </c>
      <c r="I158" s="263"/>
      <c r="J158" s="258"/>
      <c r="K158" s="258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164</v>
      </c>
      <c r="AU158" s="268" t="s">
        <v>85</v>
      </c>
      <c r="AV158" s="13" t="s">
        <v>85</v>
      </c>
      <c r="AW158" s="13" t="s">
        <v>31</v>
      </c>
      <c r="AX158" s="13" t="s">
        <v>75</v>
      </c>
      <c r="AY158" s="268" t="s">
        <v>154</v>
      </c>
    </row>
    <row r="159" s="14" customFormat="1">
      <c r="A159" s="14"/>
      <c r="B159" s="269"/>
      <c r="C159" s="270"/>
      <c r="D159" s="259" t="s">
        <v>164</v>
      </c>
      <c r="E159" s="271" t="s">
        <v>1</v>
      </c>
      <c r="F159" s="272" t="s">
        <v>166</v>
      </c>
      <c r="G159" s="270"/>
      <c r="H159" s="273">
        <v>125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164</v>
      </c>
      <c r="AU159" s="279" t="s">
        <v>85</v>
      </c>
      <c r="AV159" s="14" t="s">
        <v>162</v>
      </c>
      <c r="AW159" s="14" t="s">
        <v>31</v>
      </c>
      <c r="AX159" s="14" t="s">
        <v>83</v>
      </c>
      <c r="AY159" s="279" t="s">
        <v>154</v>
      </c>
    </row>
    <row r="160" s="2" customFormat="1" ht="21.75" customHeight="1">
      <c r="A160" s="38"/>
      <c r="B160" s="39"/>
      <c r="C160" s="243" t="s">
        <v>113</v>
      </c>
      <c r="D160" s="243" t="s">
        <v>156</v>
      </c>
      <c r="E160" s="244" t="s">
        <v>733</v>
      </c>
      <c r="F160" s="245" t="s">
        <v>734</v>
      </c>
      <c r="G160" s="246" t="s">
        <v>209</v>
      </c>
      <c r="H160" s="247">
        <v>4.5800000000000001</v>
      </c>
      <c r="I160" s="248"/>
      <c r="J160" s="249">
        <f>ROUND(I160*H160,2)</f>
        <v>0</v>
      </c>
      <c r="K160" s="245" t="s">
        <v>160</v>
      </c>
      <c r="L160" s="250"/>
      <c r="M160" s="251" t="s">
        <v>1</v>
      </c>
      <c r="N160" s="252" t="s">
        <v>40</v>
      </c>
      <c r="O160" s="91"/>
      <c r="P160" s="253">
        <f>O160*H160</f>
        <v>0</v>
      </c>
      <c r="Q160" s="253">
        <v>2.234</v>
      </c>
      <c r="R160" s="253">
        <f>Q160*H160</f>
        <v>10.231719999999999</v>
      </c>
      <c r="S160" s="253">
        <v>0</v>
      </c>
      <c r="T160" s="25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5" t="s">
        <v>333</v>
      </c>
      <c r="AT160" s="255" t="s">
        <v>156</v>
      </c>
      <c r="AU160" s="255" t="s">
        <v>85</v>
      </c>
      <c r="AY160" s="17" t="s">
        <v>154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7" t="s">
        <v>83</v>
      </c>
      <c r="BK160" s="256">
        <f>ROUND(I160*H160,2)</f>
        <v>0</v>
      </c>
      <c r="BL160" s="17" t="s">
        <v>333</v>
      </c>
      <c r="BM160" s="255" t="s">
        <v>885</v>
      </c>
    </row>
    <row r="161" s="15" customFormat="1">
      <c r="A161" s="15"/>
      <c r="B161" s="280"/>
      <c r="C161" s="281"/>
      <c r="D161" s="259" t="s">
        <v>164</v>
      </c>
      <c r="E161" s="282" t="s">
        <v>1</v>
      </c>
      <c r="F161" s="283" t="s">
        <v>736</v>
      </c>
      <c r="G161" s="281"/>
      <c r="H161" s="282" t="s">
        <v>1</v>
      </c>
      <c r="I161" s="284"/>
      <c r="J161" s="281"/>
      <c r="K161" s="281"/>
      <c r="L161" s="285"/>
      <c r="M161" s="286"/>
      <c r="N161" s="287"/>
      <c r="O161" s="287"/>
      <c r="P161" s="287"/>
      <c r="Q161" s="287"/>
      <c r="R161" s="287"/>
      <c r="S161" s="287"/>
      <c r="T161" s="28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9" t="s">
        <v>164</v>
      </c>
      <c r="AU161" s="289" t="s">
        <v>85</v>
      </c>
      <c r="AV161" s="15" t="s">
        <v>83</v>
      </c>
      <c r="AW161" s="15" t="s">
        <v>31</v>
      </c>
      <c r="AX161" s="15" t="s">
        <v>75</v>
      </c>
      <c r="AY161" s="289" t="s">
        <v>154</v>
      </c>
    </row>
    <row r="162" s="13" customFormat="1">
      <c r="A162" s="13"/>
      <c r="B162" s="257"/>
      <c r="C162" s="258"/>
      <c r="D162" s="259" t="s">
        <v>164</v>
      </c>
      <c r="E162" s="260" t="s">
        <v>1</v>
      </c>
      <c r="F162" s="261" t="s">
        <v>737</v>
      </c>
      <c r="G162" s="258"/>
      <c r="H162" s="262">
        <v>1.7</v>
      </c>
      <c r="I162" s="263"/>
      <c r="J162" s="258"/>
      <c r="K162" s="258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164</v>
      </c>
      <c r="AU162" s="268" t="s">
        <v>85</v>
      </c>
      <c r="AV162" s="13" t="s">
        <v>85</v>
      </c>
      <c r="AW162" s="13" t="s">
        <v>31</v>
      </c>
      <c r="AX162" s="13" t="s">
        <v>75</v>
      </c>
      <c r="AY162" s="268" t="s">
        <v>154</v>
      </c>
    </row>
    <row r="163" s="15" customFormat="1">
      <c r="A163" s="15"/>
      <c r="B163" s="280"/>
      <c r="C163" s="281"/>
      <c r="D163" s="259" t="s">
        <v>164</v>
      </c>
      <c r="E163" s="282" t="s">
        <v>1</v>
      </c>
      <c r="F163" s="283" t="s">
        <v>738</v>
      </c>
      <c r="G163" s="281"/>
      <c r="H163" s="282" t="s">
        <v>1</v>
      </c>
      <c r="I163" s="284"/>
      <c r="J163" s="281"/>
      <c r="K163" s="281"/>
      <c r="L163" s="285"/>
      <c r="M163" s="286"/>
      <c r="N163" s="287"/>
      <c r="O163" s="287"/>
      <c r="P163" s="287"/>
      <c r="Q163" s="287"/>
      <c r="R163" s="287"/>
      <c r="S163" s="287"/>
      <c r="T163" s="28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9" t="s">
        <v>164</v>
      </c>
      <c r="AU163" s="289" t="s">
        <v>85</v>
      </c>
      <c r="AV163" s="15" t="s">
        <v>83</v>
      </c>
      <c r="AW163" s="15" t="s">
        <v>31</v>
      </c>
      <c r="AX163" s="15" t="s">
        <v>75</v>
      </c>
      <c r="AY163" s="289" t="s">
        <v>154</v>
      </c>
    </row>
    <row r="164" s="13" customFormat="1">
      <c r="A164" s="13"/>
      <c r="B164" s="257"/>
      <c r="C164" s="258"/>
      <c r="D164" s="259" t="s">
        <v>164</v>
      </c>
      <c r="E164" s="260" t="s">
        <v>1</v>
      </c>
      <c r="F164" s="261" t="s">
        <v>886</v>
      </c>
      <c r="G164" s="258"/>
      <c r="H164" s="262">
        <v>2.8799999999999999</v>
      </c>
      <c r="I164" s="263"/>
      <c r="J164" s="258"/>
      <c r="K164" s="258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164</v>
      </c>
      <c r="AU164" s="268" t="s">
        <v>85</v>
      </c>
      <c r="AV164" s="13" t="s">
        <v>85</v>
      </c>
      <c r="AW164" s="13" t="s">
        <v>31</v>
      </c>
      <c r="AX164" s="13" t="s">
        <v>75</v>
      </c>
      <c r="AY164" s="268" t="s">
        <v>154</v>
      </c>
    </row>
    <row r="165" s="14" customFormat="1">
      <c r="A165" s="14"/>
      <c r="B165" s="269"/>
      <c r="C165" s="270"/>
      <c r="D165" s="259" t="s">
        <v>164</v>
      </c>
      <c r="E165" s="271" t="s">
        <v>1</v>
      </c>
      <c r="F165" s="272" t="s">
        <v>166</v>
      </c>
      <c r="G165" s="270"/>
      <c r="H165" s="273">
        <v>4.5800000000000001</v>
      </c>
      <c r="I165" s="274"/>
      <c r="J165" s="270"/>
      <c r="K165" s="270"/>
      <c r="L165" s="275"/>
      <c r="M165" s="276"/>
      <c r="N165" s="277"/>
      <c r="O165" s="277"/>
      <c r="P165" s="277"/>
      <c r="Q165" s="277"/>
      <c r="R165" s="277"/>
      <c r="S165" s="277"/>
      <c r="T165" s="27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9" t="s">
        <v>164</v>
      </c>
      <c r="AU165" s="279" t="s">
        <v>85</v>
      </c>
      <c r="AV165" s="14" t="s">
        <v>162</v>
      </c>
      <c r="AW165" s="14" t="s">
        <v>31</v>
      </c>
      <c r="AX165" s="14" t="s">
        <v>83</v>
      </c>
      <c r="AY165" s="279" t="s">
        <v>154</v>
      </c>
    </row>
    <row r="166" s="12" customFormat="1" ht="22.8" customHeight="1">
      <c r="A166" s="12"/>
      <c r="B166" s="227"/>
      <c r="C166" s="228"/>
      <c r="D166" s="229" t="s">
        <v>74</v>
      </c>
      <c r="E166" s="241" t="s">
        <v>191</v>
      </c>
      <c r="F166" s="241" t="s">
        <v>196</v>
      </c>
      <c r="G166" s="228"/>
      <c r="H166" s="228"/>
      <c r="I166" s="231"/>
      <c r="J166" s="242">
        <f>BK166</f>
        <v>0</v>
      </c>
      <c r="K166" s="228"/>
      <c r="L166" s="233"/>
      <c r="M166" s="234"/>
      <c r="N166" s="235"/>
      <c r="O166" s="235"/>
      <c r="P166" s="236">
        <f>SUM(P167:P197)</f>
        <v>0</v>
      </c>
      <c r="Q166" s="235"/>
      <c r="R166" s="236">
        <f>SUM(R167:R197)</f>
        <v>0</v>
      </c>
      <c r="S166" s="235"/>
      <c r="T166" s="237">
        <f>SUM(T167:T197)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8" t="s">
        <v>83</v>
      </c>
      <c r="AT166" s="239" t="s">
        <v>74</v>
      </c>
      <c r="AU166" s="239" t="s">
        <v>83</v>
      </c>
      <c r="AY166" s="238" t="s">
        <v>154</v>
      </c>
      <c r="BK166" s="240">
        <f>SUM(BK167:BK197)</f>
        <v>0</v>
      </c>
    </row>
    <row r="167" s="2" customFormat="1" ht="33" customHeight="1">
      <c r="A167" s="38"/>
      <c r="B167" s="39"/>
      <c r="C167" s="290" t="s">
        <v>123</v>
      </c>
      <c r="D167" s="290" t="s">
        <v>198</v>
      </c>
      <c r="E167" s="291" t="s">
        <v>748</v>
      </c>
      <c r="F167" s="292" t="s">
        <v>749</v>
      </c>
      <c r="G167" s="293" t="s">
        <v>170</v>
      </c>
      <c r="H167" s="294">
        <v>17</v>
      </c>
      <c r="I167" s="295"/>
      <c r="J167" s="296">
        <f>ROUND(I167*H167,2)</f>
        <v>0</v>
      </c>
      <c r="K167" s="292" t="s">
        <v>160</v>
      </c>
      <c r="L167" s="44"/>
      <c r="M167" s="297" t="s">
        <v>1</v>
      </c>
      <c r="N167" s="298" t="s">
        <v>40</v>
      </c>
      <c r="O167" s="91"/>
      <c r="P167" s="253">
        <f>O167*H167</f>
        <v>0</v>
      </c>
      <c r="Q167" s="253">
        <v>0</v>
      </c>
      <c r="R167" s="253">
        <f>Q167*H167</f>
        <v>0</v>
      </c>
      <c r="S167" s="253">
        <v>0</v>
      </c>
      <c r="T167" s="25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5" t="s">
        <v>162</v>
      </c>
      <c r="AT167" s="255" t="s">
        <v>198</v>
      </c>
      <c r="AU167" s="255" t="s">
        <v>85</v>
      </c>
      <c r="AY167" s="17" t="s">
        <v>154</v>
      </c>
      <c r="BE167" s="256">
        <f>IF(N167="základní",J167,0)</f>
        <v>0</v>
      </c>
      <c r="BF167" s="256">
        <f>IF(N167="snížená",J167,0)</f>
        <v>0</v>
      </c>
      <c r="BG167" s="256">
        <f>IF(N167="zákl. přenesená",J167,0)</f>
        <v>0</v>
      </c>
      <c r="BH167" s="256">
        <f>IF(N167="sníž. přenesená",J167,0)</f>
        <v>0</v>
      </c>
      <c r="BI167" s="256">
        <f>IF(N167="nulová",J167,0)</f>
        <v>0</v>
      </c>
      <c r="BJ167" s="17" t="s">
        <v>83</v>
      </c>
      <c r="BK167" s="256">
        <f>ROUND(I167*H167,2)</f>
        <v>0</v>
      </c>
      <c r="BL167" s="17" t="s">
        <v>162</v>
      </c>
      <c r="BM167" s="255" t="s">
        <v>887</v>
      </c>
    </row>
    <row r="168" s="13" customFormat="1">
      <c r="A168" s="13"/>
      <c r="B168" s="257"/>
      <c r="C168" s="258"/>
      <c r="D168" s="259" t="s">
        <v>164</v>
      </c>
      <c r="E168" s="260" t="s">
        <v>1</v>
      </c>
      <c r="F168" s="261" t="s">
        <v>269</v>
      </c>
      <c r="G168" s="258"/>
      <c r="H168" s="262">
        <v>17</v>
      </c>
      <c r="I168" s="263"/>
      <c r="J168" s="258"/>
      <c r="K168" s="258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164</v>
      </c>
      <c r="AU168" s="268" t="s">
        <v>85</v>
      </c>
      <c r="AV168" s="13" t="s">
        <v>85</v>
      </c>
      <c r="AW168" s="13" t="s">
        <v>31</v>
      </c>
      <c r="AX168" s="13" t="s">
        <v>75</v>
      </c>
      <c r="AY168" s="268" t="s">
        <v>154</v>
      </c>
    </row>
    <row r="169" s="14" customFormat="1">
      <c r="A169" s="14"/>
      <c r="B169" s="269"/>
      <c r="C169" s="270"/>
      <c r="D169" s="259" t="s">
        <v>164</v>
      </c>
      <c r="E169" s="271" t="s">
        <v>1</v>
      </c>
      <c r="F169" s="272" t="s">
        <v>166</v>
      </c>
      <c r="G169" s="270"/>
      <c r="H169" s="273">
        <v>17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9" t="s">
        <v>164</v>
      </c>
      <c r="AU169" s="279" t="s">
        <v>85</v>
      </c>
      <c r="AV169" s="14" t="s">
        <v>162</v>
      </c>
      <c r="AW169" s="14" t="s">
        <v>31</v>
      </c>
      <c r="AX169" s="14" t="s">
        <v>83</v>
      </c>
      <c r="AY169" s="279" t="s">
        <v>154</v>
      </c>
    </row>
    <row r="170" s="2" customFormat="1" ht="44.25" customHeight="1">
      <c r="A170" s="38"/>
      <c r="B170" s="39"/>
      <c r="C170" s="290" t="s">
        <v>243</v>
      </c>
      <c r="D170" s="290" t="s">
        <v>198</v>
      </c>
      <c r="E170" s="291" t="s">
        <v>751</v>
      </c>
      <c r="F170" s="292" t="s">
        <v>752</v>
      </c>
      <c r="G170" s="293" t="s">
        <v>216</v>
      </c>
      <c r="H170" s="294">
        <v>86</v>
      </c>
      <c r="I170" s="295"/>
      <c r="J170" s="296">
        <f>ROUND(I170*H170,2)</f>
        <v>0</v>
      </c>
      <c r="K170" s="292" t="s">
        <v>160</v>
      </c>
      <c r="L170" s="44"/>
      <c r="M170" s="297" t="s">
        <v>1</v>
      </c>
      <c r="N170" s="298" t="s">
        <v>40</v>
      </c>
      <c r="O170" s="91"/>
      <c r="P170" s="253">
        <f>O170*H170</f>
        <v>0</v>
      </c>
      <c r="Q170" s="253">
        <v>0</v>
      </c>
      <c r="R170" s="253">
        <f>Q170*H170</f>
        <v>0</v>
      </c>
      <c r="S170" s="253">
        <v>0</v>
      </c>
      <c r="T170" s="25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5" t="s">
        <v>162</v>
      </c>
      <c r="AT170" s="255" t="s">
        <v>198</v>
      </c>
      <c r="AU170" s="255" t="s">
        <v>85</v>
      </c>
      <c r="AY170" s="17" t="s">
        <v>154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7" t="s">
        <v>83</v>
      </c>
      <c r="BK170" s="256">
        <f>ROUND(I170*H170,2)</f>
        <v>0</v>
      </c>
      <c r="BL170" s="17" t="s">
        <v>162</v>
      </c>
      <c r="BM170" s="255" t="s">
        <v>888</v>
      </c>
    </row>
    <row r="171" s="13" customFormat="1">
      <c r="A171" s="13"/>
      <c r="B171" s="257"/>
      <c r="C171" s="258"/>
      <c r="D171" s="259" t="s">
        <v>164</v>
      </c>
      <c r="E171" s="260" t="s">
        <v>1</v>
      </c>
      <c r="F171" s="261" t="s">
        <v>889</v>
      </c>
      <c r="G171" s="258"/>
      <c r="H171" s="262">
        <v>86</v>
      </c>
      <c r="I171" s="263"/>
      <c r="J171" s="258"/>
      <c r="K171" s="258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164</v>
      </c>
      <c r="AU171" s="268" t="s">
        <v>85</v>
      </c>
      <c r="AV171" s="13" t="s">
        <v>85</v>
      </c>
      <c r="AW171" s="13" t="s">
        <v>31</v>
      </c>
      <c r="AX171" s="13" t="s">
        <v>75</v>
      </c>
      <c r="AY171" s="268" t="s">
        <v>154</v>
      </c>
    </row>
    <row r="172" s="14" customFormat="1">
      <c r="A172" s="14"/>
      <c r="B172" s="269"/>
      <c r="C172" s="270"/>
      <c r="D172" s="259" t="s">
        <v>164</v>
      </c>
      <c r="E172" s="271" t="s">
        <v>1</v>
      </c>
      <c r="F172" s="272" t="s">
        <v>166</v>
      </c>
      <c r="G172" s="270"/>
      <c r="H172" s="273">
        <v>86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9" t="s">
        <v>164</v>
      </c>
      <c r="AU172" s="279" t="s">
        <v>85</v>
      </c>
      <c r="AV172" s="14" t="s">
        <v>162</v>
      </c>
      <c r="AW172" s="14" t="s">
        <v>31</v>
      </c>
      <c r="AX172" s="14" t="s">
        <v>83</v>
      </c>
      <c r="AY172" s="279" t="s">
        <v>154</v>
      </c>
    </row>
    <row r="173" s="2" customFormat="1" ht="78" customHeight="1">
      <c r="A173" s="38"/>
      <c r="B173" s="39"/>
      <c r="C173" s="290" t="s">
        <v>250</v>
      </c>
      <c r="D173" s="290" t="s">
        <v>198</v>
      </c>
      <c r="E173" s="291" t="s">
        <v>890</v>
      </c>
      <c r="F173" s="292" t="s">
        <v>891</v>
      </c>
      <c r="G173" s="293" t="s">
        <v>239</v>
      </c>
      <c r="H173" s="294">
        <v>0.012</v>
      </c>
      <c r="I173" s="295"/>
      <c r="J173" s="296">
        <f>ROUND(I173*H173,2)</f>
        <v>0</v>
      </c>
      <c r="K173" s="292" t="s">
        <v>160</v>
      </c>
      <c r="L173" s="44"/>
      <c r="M173" s="297" t="s">
        <v>1</v>
      </c>
      <c r="N173" s="298" t="s">
        <v>40</v>
      </c>
      <c r="O173" s="91"/>
      <c r="P173" s="253">
        <f>O173*H173</f>
        <v>0</v>
      </c>
      <c r="Q173" s="253">
        <v>0</v>
      </c>
      <c r="R173" s="253">
        <f>Q173*H173</f>
        <v>0</v>
      </c>
      <c r="S173" s="253">
        <v>0</v>
      </c>
      <c r="T173" s="25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5" t="s">
        <v>162</v>
      </c>
      <c r="AT173" s="255" t="s">
        <v>198</v>
      </c>
      <c r="AU173" s="255" t="s">
        <v>85</v>
      </c>
      <c r="AY173" s="17" t="s">
        <v>154</v>
      </c>
      <c r="BE173" s="256">
        <f>IF(N173="základní",J173,0)</f>
        <v>0</v>
      </c>
      <c r="BF173" s="256">
        <f>IF(N173="snížená",J173,0)</f>
        <v>0</v>
      </c>
      <c r="BG173" s="256">
        <f>IF(N173="zákl. přenesená",J173,0)</f>
        <v>0</v>
      </c>
      <c r="BH173" s="256">
        <f>IF(N173="sníž. přenesená",J173,0)</f>
        <v>0</v>
      </c>
      <c r="BI173" s="256">
        <f>IF(N173="nulová",J173,0)</f>
        <v>0</v>
      </c>
      <c r="BJ173" s="17" t="s">
        <v>83</v>
      </c>
      <c r="BK173" s="256">
        <f>ROUND(I173*H173,2)</f>
        <v>0</v>
      </c>
      <c r="BL173" s="17" t="s">
        <v>162</v>
      </c>
      <c r="BM173" s="255" t="s">
        <v>892</v>
      </c>
    </row>
    <row r="174" s="2" customFormat="1">
      <c r="A174" s="38"/>
      <c r="B174" s="39"/>
      <c r="C174" s="40"/>
      <c r="D174" s="259" t="s">
        <v>202</v>
      </c>
      <c r="E174" s="40"/>
      <c r="F174" s="299" t="s">
        <v>834</v>
      </c>
      <c r="G174" s="40"/>
      <c r="H174" s="40"/>
      <c r="I174" s="154"/>
      <c r="J174" s="40"/>
      <c r="K174" s="40"/>
      <c r="L174" s="44"/>
      <c r="M174" s="300"/>
      <c r="N174" s="30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85</v>
      </c>
    </row>
    <row r="175" s="13" customFormat="1">
      <c r="A175" s="13"/>
      <c r="B175" s="257"/>
      <c r="C175" s="258"/>
      <c r="D175" s="259" t="s">
        <v>164</v>
      </c>
      <c r="E175" s="260" t="s">
        <v>1</v>
      </c>
      <c r="F175" s="261" t="s">
        <v>893</v>
      </c>
      <c r="G175" s="258"/>
      <c r="H175" s="262">
        <v>0.012</v>
      </c>
      <c r="I175" s="263"/>
      <c r="J175" s="258"/>
      <c r="K175" s="258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164</v>
      </c>
      <c r="AU175" s="268" t="s">
        <v>85</v>
      </c>
      <c r="AV175" s="13" t="s">
        <v>85</v>
      </c>
      <c r="AW175" s="13" t="s">
        <v>31</v>
      </c>
      <c r="AX175" s="13" t="s">
        <v>75</v>
      </c>
      <c r="AY175" s="268" t="s">
        <v>154</v>
      </c>
    </row>
    <row r="176" s="14" customFormat="1">
      <c r="A176" s="14"/>
      <c r="B176" s="269"/>
      <c r="C176" s="270"/>
      <c r="D176" s="259" t="s">
        <v>164</v>
      </c>
      <c r="E176" s="271" t="s">
        <v>1</v>
      </c>
      <c r="F176" s="272" t="s">
        <v>166</v>
      </c>
      <c r="G176" s="270"/>
      <c r="H176" s="273">
        <v>0.012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9" t="s">
        <v>164</v>
      </c>
      <c r="AU176" s="279" t="s">
        <v>85</v>
      </c>
      <c r="AV176" s="14" t="s">
        <v>162</v>
      </c>
      <c r="AW176" s="14" t="s">
        <v>31</v>
      </c>
      <c r="AX176" s="14" t="s">
        <v>83</v>
      </c>
      <c r="AY176" s="279" t="s">
        <v>154</v>
      </c>
    </row>
    <row r="177" s="2" customFormat="1" ht="78" customHeight="1">
      <c r="A177" s="38"/>
      <c r="B177" s="39"/>
      <c r="C177" s="290" t="s">
        <v>8</v>
      </c>
      <c r="D177" s="290" t="s">
        <v>198</v>
      </c>
      <c r="E177" s="291" t="s">
        <v>831</v>
      </c>
      <c r="F177" s="292" t="s">
        <v>832</v>
      </c>
      <c r="G177" s="293" t="s">
        <v>239</v>
      </c>
      <c r="H177" s="294">
        <v>0.014</v>
      </c>
      <c r="I177" s="295"/>
      <c r="J177" s="296">
        <f>ROUND(I177*H177,2)</f>
        <v>0</v>
      </c>
      <c r="K177" s="292" t="s">
        <v>160</v>
      </c>
      <c r="L177" s="44"/>
      <c r="M177" s="297" t="s">
        <v>1</v>
      </c>
      <c r="N177" s="298" t="s">
        <v>40</v>
      </c>
      <c r="O177" s="91"/>
      <c r="P177" s="253">
        <f>O177*H177</f>
        <v>0</v>
      </c>
      <c r="Q177" s="253">
        <v>0</v>
      </c>
      <c r="R177" s="253">
        <f>Q177*H177</f>
        <v>0</v>
      </c>
      <c r="S177" s="253">
        <v>0</v>
      </c>
      <c r="T177" s="25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5" t="s">
        <v>162</v>
      </c>
      <c r="AT177" s="255" t="s">
        <v>198</v>
      </c>
      <c r="AU177" s="255" t="s">
        <v>85</v>
      </c>
      <c r="AY177" s="17" t="s">
        <v>154</v>
      </c>
      <c r="BE177" s="256">
        <f>IF(N177="základní",J177,0)</f>
        <v>0</v>
      </c>
      <c r="BF177" s="256">
        <f>IF(N177="snížená",J177,0)</f>
        <v>0</v>
      </c>
      <c r="BG177" s="256">
        <f>IF(N177="zákl. přenesená",J177,0)</f>
        <v>0</v>
      </c>
      <c r="BH177" s="256">
        <f>IF(N177="sníž. přenesená",J177,0)</f>
        <v>0</v>
      </c>
      <c r="BI177" s="256">
        <f>IF(N177="nulová",J177,0)</f>
        <v>0</v>
      </c>
      <c r="BJ177" s="17" t="s">
        <v>83</v>
      </c>
      <c r="BK177" s="256">
        <f>ROUND(I177*H177,2)</f>
        <v>0</v>
      </c>
      <c r="BL177" s="17" t="s">
        <v>162</v>
      </c>
      <c r="BM177" s="255" t="s">
        <v>894</v>
      </c>
    </row>
    <row r="178" s="2" customFormat="1">
      <c r="A178" s="38"/>
      <c r="B178" s="39"/>
      <c r="C178" s="40"/>
      <c r="D178" s="259" t="s">
        <v>202</v>
      </c>
      <c r="E178" s="40"/>
      <c r="F178" s="299" t="s">
        <v>834</v>
      </c>
      <c r="G178" s="40"/>
      <c r="H178" s="40"/>
      <c r="I178" s="154"/>
      <c r="J178" s="40"/>
      <c r="K178" s="40"/>
      <c r="L178" s="44"/>
      <c r="M178" s="300"/>
      <c r="N178" s="30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202</v>
      </c>
      <c r="AU178" s="17" t="s">
        <v>85</v>
      </c>
    </row>
    <row r="179" s="13" customFormat="1">
      <c r="A179" s="13"/>
      <c r="B179" s="257"/>
      <c r="C179" s="258"/>
      <c r="D179" s="259" t="s">
        <v>164</v>
      </c>
      <c r="E179" s="260" t="s">
        <v>1</v>
      </c>
      <c r="F179" s="261" t="s">
        <v>895</v>
      </c>
      <c r="G179" s="258"/>
      <c r="H179" s="262">
        <v>0.014</v>
      </c>
      <c r="I179" s="263"/>
      <c r="J179" s="258"/>
      <c r="K179" s="258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164</v>
      </c>
      <c r="AU179" s="268" t="s">
        <v>85</v>
      </c>
      <c r="AV179" s="13" t="s">
        <v>85</v>
      </c>
      <c r="AW179" s="13" t="s">
        <v>31</v>
      </c>
      <c r="AX179" s="13" t="s">
        <v>75</v>
      </c>
      <c r="AY179" s="268" t="s">
        <v>154</v>
      </c>
    </row>
    <row r="180" s="14" customFormat="1">
      <c r="A180" s="14"/>
      <c r="B180" s="269"/>
      <c r="C180" s="270"/>
      <c r="D180" s="259" t="s">
        <v>164</v>
      </c>
      <c r="E180" s="271" t="s">
        <v>1</v>
      </c>
      <c r="F180" s="272" t="s">
        <v>166</v>
      </c>
      <c r="G180" s="270"/>
      <c r="H180" s="273">
        <v>0.014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9" t="s">
        <v>164</v>
      </c>
      <c r="AU180" s="279" t="s">
        <v>85</v>
      </c>
      <c r="AV180" s="14" t="s">
        <v>162</v>
      </c>
      <c r="AW180" s="14" t="s">
        <v>31</v>
      </c>
      <c r="AX180" s="14" t="s">
        <v>83</v>
      </c>
      <c r="AY180" s="279" t="s">
        <v>154</v>
      </c>
    </row>
    <row r="181" s="2" customFormat="1" ht="168" customHeight="1">
      <c r="A181" s="38"/>
      <c r="B181" s="39"/>
      <c r="C181" s="290" t="s">
        <v>262</v>
      </c>
      <c r="D181" s="290" t="s">
        <v>198</v>
      </c>
      <c r="E181" s="291" t="s">
        <v>237</v>
      </c>
      <c r="F181" s="292" t="s">
        <v>238</v>
      </c>
      <c r="G181" s="293" t="s">
        <v>239</v>
      </c>
      <c r="H181" s="294">
        <v>0.025000000000000001</v>
      </c>
      <c r="I181" s="295"/>
      <c r="J181" s="296">
        <f>ROUND(I181*H181,2)</f>
        <v>0</v>
      </c>
      <c r="K181" s="292" t="s">
        <v>160</v>
      </c>
      <c r="L181" s="44"/>
      <c r="M181" s="297" t="s">
        <v>1</v>
      </c>
      <c r="N181" s="298" t="s">
        <v>40</v>
      </c>
      <c r="O181" s="91"/>
      <c r="P181" s="253">
        <f>O181*H181</f>
        <v>0</v>
      </c>
      <c r="Q181" s="253">
        <v>0</v>
      </c>
      <c r="R181" s="253">
        <f>Q181*H181</f>
        <v>0</v>
      </c>
      <c r="S181" s="253">
        <v>0</v>
      </c>
      <c r="T181" s="25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5" t="s">
        <v>162</v>
      </c>
      <c r="AT181" s="255" t="s">
        <v>198</v>
      </c>
      <c r="AU181" s="255" t="s">
        <v>85</v>
      </c>
      <c r="AY181" s="17" t="s">
        <v>154</v>
      </c>
      <c r="BE181" s="256">
        <f>IF(N181="základní",J181,0)</f>
        <v>0</v>
      </c>
      <c r="BF181" s="256">
        <f>IF(N181="snížená",J181,0)</f>
        <v>0</v>
      </c>
      <c r="BG181" s="256">
        <f>IF(N181="zákl. přenesená",J181,0)</f>
        <v>0</v>
      </c>
      <c r="BH181" s="256">
        <f>IF(N181="sníž. přenesená",J181,0)</f>
        <v>0</v>
      </c>
      <c r="BI181" s="256">
        <f>IF(N181="nulová",J181,0)</f>
        <v>0</v>
      </c>
      <c r="BJ181" s="17" t="s">
        <v>83</v>
      </c>
      <c r="BK181" s="256">
        <f>ROUND(I181*H181,2)</f>
        <v>0</v>
      </c>
      <c r="BL181" s="17" t="s">
        <v>162</v>
      </c>
      <c r="BM181" s="255" t="s">
        <v>896</v>
      </c>
    </row>
    <row r="182" s="2" customFormat="1">
      <c r="A182" s="38"/>
      <c r="B182" s="39"/>
      <c r="C182" s="40"/>
      <c r="D182" s="259" t="s">
        <v>202</v>
      </c>
      <c r="E182" s="40"/>
      <c r="F182" s="299" t="s">
        <v>241</v>
      </c>
      <c r="G182" s="40"/>
      <c r="H182" s="40"/>
      <c r="I182" s="154"/>
      <c r="J182" s="40"/>
      <c r="K182" s="40"/>
      <c r="L182" s="44"/>
      <c r="M182" s="300"/>
      <c r="N182" s="30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202</v>
      </c>
      <c r="AU182" s="17" t="s">
        <v>85</v>
      </c>
    </row>
    <row r="183" s="13" customFormat="1">
      <c r="A183" s="13"/>
      <c r="B183" s="257"/>
      <c r="C183" s="258"/>
      <c r="D183" s="259" t="s">
        <v>164</v>
      </c>
      <c r="E183" s="260" t="s">
        <v>1</v>
      </c>
      <c r="F183" s="261" t="s">
        <v>835</v>
      </c>
      <c r="G183" s="258"/>
      <c r="H183" s="262">
        <v>0.025000000000000001</v>
      </c>
      <c r="I183" s="263"/>
      <c r="J183" s="258"/>
      <c r="K183" s="258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164</v>
      </c>
      <c r="AU183" s="268" t="s">
        <v>85</v>
      </c>
      <c r="AV183" s="13" t="s">
        <v>85</v>
      </c>
      <c r="AW183" s="13" t="s">
        <v>31</v>
      </c>
      <c r="AX183" s="13" t="s">
        <v>75</v>
      </c>
      <c r="AY183" s="268" t="s">
        <v>154</v>
      </c>
    </row>
    <row r="184" s="14" customFormat="1">
      <c r="A184" s="14"/>
      <c r="B184" s="269"/>
      <c r="C184" s="270"/>
      <c r="D184" s="259" t="s">
        <v>164</v>
      </c>
      <c r="E184" s="271" t="s">
        <v>1</v>
      </c>
      <c r="F184" s="272" t="s">
        <v>166</v>
      </c>
      <c r="G184" s="270"/>
      <c r="H184" s="273">
        <v>0.025000000000000001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9" t="s">
        <v>164</v>
      </c>
      <c r="AU184" s="279" t="s">
        <v>85</v>
      </c>
      <c r="AV184" s="14" t="s">
        <v>162</v>
      </c>
      <c r="AW184" s="14" t="s">
        <v>31</v>
      </c>
      <c r="AX184" s="14" t="s">
        <v>83</v>
      </c>
      <c r="AY184" s="279" t="s">
        <v>154</v>
      </c>
    </row>
    <row r="185" s="2" customFormat="1" ht="66.75" customHeight="1">
      <c r="A185" s="38"/>
      <c r="B185" s="39"/>
      <c r="C185" s="290" t="s">
        <v>269</v>
      </c>
      <c r="D185" s="290" t="s">
        <v>198</v>
      </c>
      <c r="E185" s="291" t="s">
        <v>256</v>
      </c>
      <c r="F185" s="292" t="s">
        <v>257</v>
      </c>
      <c r="G185" s="293" t="s">
        <v>209</v>
      </c>
      <c r="H185" s="294">
        <v>52.5</v>
      </c>
      <c r="I185" s="295"/>
      <c r="J185" s="296">
        <f>ROUND(I185*H185,2)</f>
        <v>0</v>
      </c>
      <c r="K185" s="292" t="s">
        <v>160</v>
      </c>
      <c r="L185" s="44"/>
      <c r="M185" s="297" t="s">
        <v>1</v>
      </c>
      <c r="N185" s="298" t="s">
        <v>40</v>
      </c>
      <c r="O185" s="91"/>
      <c r="P185" s="253">
        <f>O185*H185</f>
        <v>0</v>
      </c>
      <c r="Q185" s="253">
        <v>0</v>
      </c>
      <c r="R185" s="253">
        <f>Q185*H185</f>
        <v>0</v>
      </c>
      <c r="S185" s="253">
        <v>0</v>
      </c>
      <c r="T185" s="25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5" t="s">
        <v>162</v>
      </c>
      <c r="AT185" s="255" t="s">
        <v>198</v>
      </c>
      <c r="AU185" s="255" t="s">
        <v>85</v>
      </c>
      <c r="AY185" s="17" t="s">
        <v>154</v>
      </c>
      <c r="BE185" s="256">
        <f>IF(N185="základní",J185,0)</f>
        <v>0</v>
      </c>
      <c r="BF185" s="256">
        <f>IF(N185="snížená",J185,0)</f>
        <v>0</v>
      </c>
      <c r="BG185" s="256">
        <f>IF(N185="zákl. přenesená",J185,0)</f>
        <v>0</v>
      </c>
      <c r="BH185" s="256">
        <f>IF(N185="sníž. přenesená",J185,0)</f>
        <v>0</v>
      </c>
      <c r="BI185" s="256">
        <f>IF(N185="nulová",J185,0)</f>
        <v>0</v>
      </c>
      <c r="BJ185" s="17" t="s">
        <v>83</v>
      </c>
      <c r="BK185" s="256">
        <f>ROUND(I185*H185,2)</f>
        <v>0</v>
      </c>
      <c r="BL185" s="17" t="s">
        <v>162</v>
      </c>
      <c r="BM185" s="255" t="s">
        <v>897</v>
      </c>
    </row>
    <row r="186" s="13" customFormat="1">
      <c r="A186" s="13"/>
      <c r="B186" s="257"/>
      <c r="C186" s="258"/>
      <c r="D186" s="259" t="s">
        <v>164</v>
      </c>
      <c r="E186" s="260" t="s">
        <v>1</v>
      </c>
      <c r="F186" s="261" t="s">
        <v>838</v>
      </c>
      <c r="G186" s="258"/>
      <c r="H186" s="262">
        <v>52.5</v>
      </c>
      <c r="I186" s="263"/>
      <c r="J186" s="258"/>
      <c r="K186" s="258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164</v>
      </c>
      <c r="AU186" s="268" t="s">
        <v>85</v>
      </c>
      <c r="AV186" s="13" t="s">
        <v>85</v>
      </c>
      <c r="AW186" s="13" t="s">
        <v>31</v>
      </c>
      <c r="AX186" s="13" t="s">
        <v>75</v>
      </c>
      <c r="AY186" s="268" t="s">
        <v>154</v>
      </c>
    </row>
    <row r="187" s="14" customFormat="1">
      <c r="A187" s="14"/>
      <c r="B187" s="269"/>
      <c r="C187" s="270"/>
      <c r="D187" s="259" t="s">
        <v>164</v>
      </c>
      <c r="E187" s="271" t="s">
        <v>1</v>
      </c>
      <c r="F187" s="272" t="s">
        <v>166</v>
      </c>
      <c r="G187" s="270"/>
      <c r="H187" s="273">
        <v>52.5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9" t="s">
        <v>164</v>
      </c>
      <c r="AU187" s="279" t="s">
        <v>85</v>
      </c>
      <c r="AV187" s="14" t="s">
        <v>162</v>
      </c>
      <c r="AW187" s="14" t="s">
        <v>31</v>
      </c>
      <c r="AX187" s="14" t="s">
        <v>83</v>
      </c>
      <c r="AY187" s="279" t="s">
        <v>154</v>
      </c>
    </row>
    <row r="188" s="2" customFormat="1" ht="55.5" customHeight="1">
      <c r="A188" s="38"/>
      <c r="B188" s="39"/>
      <c r="C188" s="290" t="s">
        <v>278</v>
      </c>
      <c r="D188" s="290" t="s">
        <v>198</v>
      </c>
      <c r="E188" s="291" t="s">
        <v>763</v>
      </c>
      <c r="F188" s="292" t="s">
        <v>764</v>
      </c>
      <c r="G188" s="293" t="s">
        <v>239</v>
      </c>
      <c r="H188" s="294">
        <v>0.025000000000000001</v>
      </c>
      <c r="I188" s="295"/>
      <c r="J188" s="296">
        <f>ROUND(I188*H188,2)</f>
        <v>0</v>
      </c>
      <c r="K188" s="292" t="s">
        <v>160</v>
      </c>
      <c r="L188" s="44"/>
      <c r="M188" s="297" t="s">
        <v>1</v>
      </c>
      <c r="N188" s="298" t="s">
        <v>40</v>
      </c>
      <c r="O188" s="91"/>
      <c r="P188" s="253">
        <f>O188*H188</f>
        <v>0</v>
      </c>
      <c r="Q188" s="253">
        <v>0</v>
      </c>
      <c r="R188" s="253">
        <f>Q188*H188</f>
        <v>0</v>
      </c>
      <c r="S188" s="253">
        <v>0</v>
      </c>
      <c r="T188" s="25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5" t="s">
        <v>162</v>
      </c>
      <c r="AT188" s="255" t="s">
        <v>198</v>
      </c>
      <c r="AU188" s="255" t="s">
        <v>85</v>
      </c>
      <c r="AY188" s="17" t="s">
        <v>154</v>
      </c>
      <c r="BE188" s="256">
        <f>IF(N188="základní",J188,0)</f>
        <v>0</v>
      </c>
      <c r="BF188" s="256">
        <f>IF(N188="snížená",J188,0)</f>
        <v>0</v>
      </c>
      <c r="BG188" s="256">
        <f>IF(N188="zákl. přenesená",J188,0)</f>
        <v>0</v>
      </c>
      <c r="BH188" s="256">
        <f>IF(N188="sníž. přenesená",J188,0)</f>
        <v>0</v>
      </c>
      <c r="BI188" s="256">
        <f>IF(N188="nulová",J188,0)</f>
        <v>0</v>
      </c>
      <c r="BJ188" s="17" t="s">
        <v>83</v>
      </c>
      <c r="BK188" s="256">
        <f>ROUND(I188*H188,2)</f>
        <v>0</v>
      </c>
      <c r="BL188" s="17" t="s">
        <v>162</v>
      </c>
      <c r="BM188" s="255" t="s">
        <v>898</v>
      </c>
    </row>
    <row r="189" s="15" customFormat="1">
      <c r="A189" s="15"/>
      <c r="B189" s="280"/>
      <c r="C189" s="281"/>
      <c r="D189" s="259" t="s">
        <v>164</v>
      </c>
      <c r="E189" s="282" t="s">
        <v>1</v>
      </c>
      <c r="F189" s="283" t="s">
        <v>899</v>
      </c>
      <c r="G189" s="281"/>
      <c r="H189" s="282" t="s">
        <v>1</v>
      </c>
      <c r="I189" s="284"/>
      <c r="J189" s="281"/>
      <c r="K189" s="281"/>
      <c r="L189" s="285"/>
      <c r="M189" s="286"/>
      <c r="N189" s="287"/>
      <c r="O189" s="287"/>
      <c r="P189" s="287"/>
      <c r="Q189" s="287"/>
      <c r="R189" s="287"/>
      <c r="S189" s="287"/>
      <c r="T189" s="28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9" t="s">
        <v>164</v>
      </c>
      <c r="AU189" s="289" t="s">
        <v>85</v>
      </c>
      <c r="AV189" s="15" t="s">
        <v>83</v>
      </c>
      <c r="AW189" s="15" t="s">
        <v>31</v>
      </c>
      <c r="AX189" s="15" t="s">
        <v>75</v>
      </c>
      <c r="AY189" s="289" t="s">
        <v>154</v>
      </c>
    </row>
    <row r="190" s="13" customFormat="1">
      <c r="A190" s="13"/>
      <c r="B190" s="257"/>
      <c r="C190" s="258"/>
      <c r="D190" s="259" t="s">
        <v>164</v>
      </c>
      <c r="E190" s="260" t="s">
        <v>1</v>
      </c>
      <c r="F190" s="261" t="s">
        <v>835</v>
      </c>
      <c r="G190" s="258"/>
      <c r="H190" s="262">
        <v>0.025000000000000001</v>
      </c>
      <c r="I190" s="263"/>
      <c r="J190" s="258"/>
      <c r="K190" s="258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164</v>
      </c>
      <c r="AU190" s="268" t="s">
        <v>85</v>
      </c>
      <c r="AV190" s="13" t="s">
        <v>85</v>
      </c>
      <c r="AW190" s="13" t="s">
        <v>31</v>
      </c>
      <c r="AX190" s="13" t="s">
        <v>75</v>
      </c>
      <c r="AY190" s="268" t="s">
        <v>154</v>
      </c>
    </row>
    <row r="191" s="14" customFormat="1">
      <c r="A191" s="14"/>
      <c r="B191" s="269"/>
      <c r="C191" s="270"/>
      <c r="D191" s="259" t="s">
        <v>164</v>
      </c>
      <c r="E191" s="271" t="s">
        <v>1</v>
      </c>
      <c r="F191" s="272" t="s">
        <v>166</v>
      </c>
      <c r="G191" s="270"/>
      <c r="H191" s="273">
        <v>0.025000000000000001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9" t="s">
        <v>164</v>
      </c>
      <c r="AU191" s="279" t="s">
        <v>85</v>
      </c>
      <c r="AV191" s="14" t="s">
        <v>162</v>
      </c>
      <c r="AW191" s="14" t="s">
        <v>31</v>
      </c>
      <c r="AX191" s="14" t="s">
        <v>83</v>
      </c>
      <c r="AY191" s="279" t="s">
        <v>154</v>
      </c>
    </row>
    <row r="192" s="2" customFormat="1" ht="55.5" customHeight="1">
      <c r="A192" s="38"/>
      <c r="B192" s="39"/>
      <c r="C192" s="290" t="s">
        <v>285</v>
      </c>
      <c r="D192" s="290" t="s">
        <v>198</v>
      </c>
      <c r="E192" s="291" t="s">
        <v>767</v>
      </c>
      <c r="F192" s="292" t="s">
        <v>768</v>
      </c>
      <c r="G192" s="293" t="s">
        <v>170</v>
      </c>
      <c r="H192" s="294">
        <v>9.5999999999999996</v>
      </c>
      <c r="I192" s="295"/>
      <c r="J192" s="296">
        <f>ROUND(I192*H192,2)</f>
        <v>0</v>
      </c>
      <c r="K192" s="292" t="s">
        <v>160</v>
      </c>
      <c r="L192" s="44"/>
      <c r="M192" s="297" t="s">
        <v>1</v>
      </c>
      <c r="N192" s="298" t="s">
        <v>40</v>
      </c>
      <c r="O192" s="91"/>
      <c r="P192" s="253">
        <f>O192*H192</f>
        <v>0</v>
      </c>
      <c r="Q192" s="253">
        <v>0</v>
      </c>
      <c r="R192" s="253">
        <f>Q192*H192</f>
        <v>0</v>
      </c>
      <c r="S192" s="253">
        <v>0</v>
      </c>
      <c r="T192" s="25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5" t="s">
        <v>162</v>
      </c>
      <c r="AT192" s="255" t="s">
        <v>198</v>
      </c>
      <c r="AU192" s="255" t="s">
        <v>85</v>
      </c>
      <c r="AY192" s="17" t="s">
        <v>154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7" t="s">
        <v>83</v>
      </c>
      <c r="BK192" s="256">
        <f>ROUND(I192*H192,2)</f>
        <v>0</v>
      </c>
      <c r="BL192" s="17" t="s">
        <v>162</v>
      </c>
      <c r="BM192" s="255" t="s">
        <v>900</v>
      </c>
    </row>
    <row r="193" s="13" customFormat="1">
      <c r="A193" s="13"/>
      <c r="B193" s="257"/>
      <c r="C193" s="258"/>
      <c r="D193" s="259" t="s">
        <v>164</v>
      </c>
      <c r="E193" s="260" t="s">
        <v>1</v>
      </c>
      <c r="F193" s="261" t="s">
        <v>877</v>
      </c>
      <c r="G193" s="258"/>
      <c r="H193" s="262">
        <v>9.5999999999999996</v>
      </c>
      <c r="I193" s="263"/>
      <c r="J193" s="258"/>
      <c r="K193" s="258"/>
      <c r="L193" s="264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8" t="s">
        <v>164</v>
      </c>
      <c r="AU193" s="268" t="s">
        <v>85</v>
      </c>
      <c r="AV193" s="13" t="s">
        <v>85</v>
      </c>
      <c r="AW193" s="13" t="s">
        <v>31</v>
      </c>
      <c r="AX193" s="13" t="s">
        <v>75</v>
      </c>
      <c r="AY193" s="268" t="s">
        <v>154</v>
      </c>
    </row>
    <row r="194" s="14" customFormat="1">
      <c r="A194" s="14"/>
      <c r="B194" s="269"/>
      <c r="C194" s="270"/>
      <c r="D194" s="259" t="s">
        <v>164</v>
      </c>
      <c r="E194" s="271" t="s">
        <v>1</v>
      </c>
      <c r="F194" s="272" t="s">
        <v>166</v>
      </c>
      <c r="G194" s="270"/>
      <c r="H194" s="273">
        <v>9.5999999999999996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164</v>
      </c>
      <c r="AU194" s="279" t="s">
        <v>85</v>
      </c>
      <c r="AV194" s="14" t="s">
        <v>162</v>
      </c>
      <c r="AW194" s="14" t="s">
        <v>31</v>
      </c>
      <c r="AX194" s="14" t="s">
        <v>83</v>
      </c>
      <c r="AY194" s="279" t="s">
        <v>154</v>
      </c>
    </row>
    <row r="195" s="2" customFormat="1" ht="78" customHeight="1">
      <c r="A195" s="38"/>
      <c r="B195" s="39"/>
      <c r="C195" s="290" t="s">
        <v>291</v>
      </c>
      <c r="D195" s="290" t="s">
        <v>198</v>
      </c>
      <c r="E195" s="291" t="s">
        <v>775</v>
      </c>
      <c r="F195" s="292" t="s">
        <v>776</v>
      </c>
      <c r="G195" s="293" t="s">
        <v>216</v>
      </c>
      <c r="H195" s="294">
        <v>57</v>
      </c>
      <c r="I195" s="295"/>
      <c r="J195" s="296">
        <f>ROUND(I195*H195,2)</f>
        <v>0</v>
      </c>
      <c r="K195" s="292" t="s">
        <v>160</v>
      </c>
      <c r="L195" s="44"/>
      <c r="M195" s="297" t="s">
        <v>1</v>
      </c>
      <c r="N195" s="298" t="s">
        <v>40</v>
      </c>
      <c r="O195" s="91"/>
      <c r="P195" s="253">
        <f>O195*H195</f>
        <v>0</v>
      </c>
      <c r="Q195" s="253">
        <v>0</v>
      </c>
      <c r="R195" s="253">
        <f>Q195*H195</f>
        <v>0</v>
      </c>
      <c r="S195" s="253">
        <v>0</v>
      </c>
      <c r="T195" s="25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5" t="s">
        <v>162</v>
      </c>
      <c r="AT195" s="255" t="s">
        <v>198</v>
      </c>
      <c r="AU195" s="255" t="s">
        <v>85</v>
      </c>
      <c r="AY195" s="17" t="s">
        <v>154</v>
      </c>
      <c r="BE195" s="256">
        <f>IF(N195="základní",J195,0)</f>
        <v>0</v>
      </c>
      <c r="BF195" s="256">
        <f>IF(N195="snížená",J195,0)</f>
        <v>0</v>
      </c>
      <c r="BG195" s="256">
        <f>IF(N195="zákl. přenesená",J195,0)</f>
        <v>0</v>
      </c>
      <c r="BH195" s="256">
        <f>IF(N195="sníž. přenesená",J195,0)</f>
        <v>0</v>
      </c>
      <c r="BI195" s="256">
        <f>IF(N195="nulová",J195,0)</f>
        <v>0</v>
      </c>
      <c r="BJ195" s="17" t="s">
        <v>83</v>
      </c>
      <c r="BK195" s="256">
        <f>ROUND(I195*H195,2)</f>
        <v>0</v>
      </c>
      <c r="BL195" s="17" t="s">
        <v>162</v>
      </c>
      <c r="BM195" s="255" t="s">
        <v>901</v>
      </c>
    </row>
    <row r="196" s="13" customFormat="1">
      <c r="A196" s="13"/>
      <c r="B196" s="257"/>
      <c r="C196" s="258"/>
      <c r="D196" s="259" t="s">
        <v>164</v>
      </c>
      <c r="E196" s="260" t="s">
        <v>1</v>
      </c>
      <c r="F196" s="261" t="s">
        <v>902</v>
      </c>
      <c r="G196" s="258"/>
      <c r="H196" s="262">
        <v>57</v>
      </c>
      <c r="I196" s="263"/>
      <c r="J196" s="258"/>
      <c r="K196" s="258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164</v>
      </c>
      <c r="AU196" s="268" t="s">
        <v>85</v>
      </c>
      <c r="AV196" s="13" t="s">
        <v>85</v>
      </c>
      <c r="AW196" s="13" t="s">
        <v>31</v>
      </c>
      <c r="AX196" s="13" t="s">
        <v>75</v>
      </c>
      <c r="AY196" s="268" t="s">
        <v>154</v>
      </c>
    </row>
    <row r="197" s="14" customFormat="1">
      <c r="A197" s="14"/>
      <c r="B197" s="269"/>
      <c r="C197" s="270"/>
      <c r="D197" s="259" t="s">
        <v>164</v>
      </c>
      <c r="E197" s="271" t="s">
        <v>1</v>
      </c>
      <c r="F197" s="272" t="s">
        <v>166</v>
      </c>
      <c r="G197" s="270"/>
      <c r="H197" s="273">
        <v>57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9" t="s">
        <v>164</v>
      </c>
      <c r="AU197" s="279" t="s">
        <v>85</v>
      </c>
      <c r="AV197" s="14" t="s">
        <v>162</v>
      </c>
      <c r="AW197" s="14" t="s">
        <v>31</v>
      </c>
      <c r="AX197" s="14" t="s">
        <v>83</v>
      </c>
      <c r="AY197" s="279" t="s">
        <v>154</v>
      </c>
    </row>
    <row r="198" s="12" customFormat="1" ht="22.8" customHeight="1">
      <c r="A198" s="12"/>
      <c r="B198" s="227"/>
      <c r="C198" s="228"/>
      <c r="D198" s="229" t="s">
        <v>74</v>
      </c>
      <c r="E198" s="241" t="s">
        <v>328</v>
      </c>
      <c r="F198" s="241" t="s">
        <v>329</v>
      </c>
      <c r="G198" s="228"/>
      <c r="H198" s="228"/>
      <c r="I198" s="231"/>
      <c r="J198" s="242">
        <f>BK198</f>
        <v>0</v>
      </c>
      <c r="K198" s="228"/>
      <c r="L198" s="233"/>
      <c r="M198" s="234"/>
      <c r="N198" s="235"/>
      <c r="O198" s="235"/>
      <c r="P198" s="236">
        <f>SUM(P199:P252)</f>
        <v>0</v>
      </c>
      <c r="Q198" s="235"/>
      <c r="R198" s="236">
        <f>SUM(R199:R252)</f>
        <v>0</v>
      </c>
      <c r="S198" s="235"/>
      <c r="T198" s="237">
        <f>SUM(T199:T252)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8" t="s">
        <v>162</v>
      </c>
      <c r="AT198" s="239" t="s">
        <v>74</v>
      </c>
      <c r="AU198" s="239" t="s">
        <v>83</v>
      </c>
      <c r="AY198" s="238" t="s">
        <v>154</v>
      </c>
      <c r="BK198" s="240">
        <f>SUM(BK199:BK252)</f>
        <v>0</v>
      </c>
    </row>
    <row r="199" s="2" customFormat="1" ht="33" customHeight="1">
      <c r="A199" s="38"/>
      <c r="B199" s="39"/>
      <c r="C199" s="290" t="s">
        <v>7</v>
      </c>
      <c r="D199" s="290" t="s">
        <v>198</v>
      </c>
      <c r="E199" s="291" t="s">
        <v>331</v>
      </c>
      <c r="F199" s="292" t="s">
        <v>332</v>
      </c>
      <c r="G199" s="293" t="s">
        <v>159</v>
      </c>
      <c r="H199" s="294">
        <v>2</v>
      </c>
      <c r="I199" s="295"/>
      <c r="J199" s="296">
        <f>ROUND(I199*H199,2)</f>
        <v>0</v>
      </c>
      <c r="K199" s="292" t="s">
        <v>160</v>
      </c>
      <c r="L199" s="44"/>
      <c r="M199" s="297" t="s">
        <v>1</v>
      </c>
      <c r="N199" s="298" t="s">
        <v>40</v>
      </c>
      <c r="O199" s="91"/>
      <c r="P199" s="253">
        <f>O199*H199</f>
        <v>0</v>
      </c>
      <c r="Q199" s="253">
        <v>0</v>
      </c>
      <c r="R199" s="253">
        <f>Q199*H199</f>
        <v>0</v>
      </c>
      <c r="S199" s="253">
        <v>0</v>
      </c>
      <c r="T199" s="25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5" t="s">
        <v>333</v>
      </c>
      <c r="AT199" s="255" t="s">
        <v>198</v>
      </c>
      <c r="AU199" s="255" t="s">
        <v>85</v>
      </c>
      <c r="AY199" s="17" t="s">
        <v>154</v>
      </c>
      <c r="BE199" s="256">
        <f>IF(N199="základní",J199,0)</f>
        <v>0</v>
      </c>
      <c r="BF199" s="256">
        <f>IF(N199="snížená",J199,0)</f>
        <v>0</v>
      </c>
      <c r="BG199" s="256">
        <f>IF(N199="zákl. přenesená",J199,0)</f>
        <v>0</v>
      </c>
      <c r="BH199" s="256">
        <f>IF(N199="sníž. přenesená",J199,0)</f>
        <v>0</v>
      </c>
      <c r="BI199" s="256">
        <f>IF(N199="nulová",J199,0)</f>
        <v>0</v>
      </c>
      <c r="BJ199" s="17" t="s">
        <v>83</v>
      </c>
      <c r="BK199" s="256">
        <f>ROUND(I199*H199,2)</f>
        <v>0</v>
      </c>
      <c r="BL199" s="17" t="s">
        <v>333</v>
      </c>
      <c r="BM199" s="255" t="s">
        <v>903</v>
      </c>
    </row>
    <row r="200" s="13" customFormat="1">
      <c r="A200" s="13"/>
      <c r="B200" s="257"/>
      <c r="C200" s="258"/>
      <c r="D200" s="259" t="s">
        <v>164</v>
      </c>
      <c r="E200" s="260" t="s">
        <v>1</v>
      </c>
      <c r="F200" s="261" t="s">
        <v>85</v>
      </c>
      <c r="G200" s="258"/>
      <c r="H200" s="262">
        <v>2</v>
      </c>
      <c r="I200" s="263"/>
      <c r="J200" s="258"/>
      <c r="K200" s="258"/>
      <c r="L200" s="264"/>
      <c r="M200" s="265"/>
      <c r="N200" s="266"/>
      <c r="O200" s="266"/>
      <c r="P200" s="266"/>
      <c r="Q200" s="266"/>
      <c r="R200" s="266"/>
      <c r="S200" s="266"/>
      <c r="T200" s="26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8" t="s">
        <v>164</v>
      </c>
      <c r="AU200" s="268" t="s">
        <v>85</v>
      </c>
      <c r="AV200" s="13" t="s">
        <v>85</v>
      </c>
      <c r="AW200" s="13" t="s">
        <v>31</v>
      </c>
      <c r="AX200" s="13" t="s">
        <v>75</v>
      </c>
      <c r="AY200" s="268" t="s">
        <v>154</v>
      </c>
    </row>
    <row r="201" s="14" customFormat="1">
      <c r="A201" s="14"/>
      <c r="B201" s="269"/>
      <c r="C201" s="270"/>
      <c r="D201" s="259" t="s">
        <v>164</v>
      </c>
      <c r="E201" s="271" t="s">
        <v>1</v>
      </c>
      <c r="F201" s="272" t="s">
        <v>166</v>
      </c>
      <c r="G201" s="270"/>
      <c r="H201" s="273">
        <v>2</v>
      </c>
      <c r="I201" s="274"/>
      <c r="J201" s="270"/>
      <c r="K201" s="270"/>
      <c r="L201" s="275"/>
      <c r="M201" s="276"/>
      <c r="N201" s="277"/>
      <c r="O201" s="277"/>
      <c r="P201" s="277"/>
      <c r="Q201" s="277"/>
      <c r="R201" s="277"/>
      <c r="S201" s="277"/>
      <c r="T201" s="27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9" t="s">
        <v>164</v>
      </c>
      <c r="AU201" s="279" t="s">
        <v>85</v>
      </c>
      <c r="AV201" s="14" t="s">
        <v>162</v>
      </c>
      <c r="AW201" s="14" t="s">
        <v>31</v>
      </c>
      <c r="AX201" s="14" t="s">
        <v>83</v>
      </c>
      <c r="AY201" s="279" t="s">
        <v>154</v>
      </c>
    </row>
    <row r="202" s="2" customFormat="1" ht="21.75" customHeight="1">
      <c r="A202" s="38"/>
      <c r="B202" s="39"/>
      <c r="C202" s="290" t="s">
        <v>301</v>
      </c>
      <c r="D202" s="290" t="s">
        <v>198</v>
      </c>
      <c r="E202" s="291" t="s">
        <v>337</v>
      </c>
      <c r="F202" s="292" t="s">
        <v>338</v>
      </c>
      <c r="G202" s="293" t="s">
        <v>159</v>
      </c>
      <c r="H202" s="294">
        <v>2</v>
      </c>
      <c r="I202" s="295"/>
      <c r="J202" s="296">
        <f>ROUND(I202*H202,2)</f>
        <v>0</v>
      </c>
      <c r="K202" s="292" t="s">
        <v>160</v>
      </c>
      <c r="L202" s="44"/>
      <c r="M202" s="297" t="s">
        <v>1</v>
      </c>
      <c r="N202" s="298" t="s">
        <v>40</v>
      </c>
      <c r="O202" s="91"/>
      <c r="P202" s="253">
        <f>O202*H202</f>
        <v>0</v>
      </c>
      <c r="Q202" s="253">
        <v>0</v>
      </c>
      <c r="R202" s="253">
        <f>Q202*H202</f>
        <v>0</v>
      </c>
      <c r="S202" s="253">
        <v>0</v>
      </c>
      <c r="T202" s="25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5" t="s">
        <v>333</v>
      </c>
      <c r="AT202" s="255" t="s">
        <v>198</v>
      </c>
      <c r="AU202" s="255" t="s">
        <v>85</v>
      </c>
      <c r="AY202" s="17" t="s">
        <v>154</v>
      </c>
      <c r="BE202" s="256">
        <f>IF(N202="základní",J202,0)</f>
        <v>0</v>
      </c>
      <c r="BF202" s="256">
        <f>IF(N202="snížená",J202,0)</f>
        <v>0</v>
      </c>
      <c r="BG202" s="256">
        <f>IF(N202="zákl. přenesená",J202,0)</f>
        <v>0</v>
      </c>
      <c r="BH202" s="256">
        <f>IF(N202="sníž. přenesená",J202,0)</f>
        <v>0</v>
      </c>
      <c r="BI202" s="256">
        <f>IF(N202="nulová",J202,0)</f>
        <v>0</v>
      </c>
      <c r="BJ202" s="17" t="s">
        <v>83</v>
      </c>
      <c r="BK202" s="256">
        <f>ROUND(I202*H202,2)</f>
        <v>0</v>
      </c>
      <c r="BL202" s="17" t="s">
        <v>333</v>
      </c>
      <c r="BM202" s="255" t="s">
        <v>904</v>
      </c>
    </row>
    <row r="203" s="13" customFormat="1">
      <c r="A203" s="13"/>
      <c r="B203" s="257"/>
      <c r="C203" s="258"/>
      <c r="D203" s="259" t="s">
        <v>164</v>
      </c>
      <c r="E203" s="260" t="s">
        <v>1</v>
      </c>
      <c r="F203" s="261" t="s">
        <v>85</v>
      </c>
      <c r="G203" s="258"/>
      <c r="H203" s="262">
        <v>2</v>
      </c>
      <c r="I203" s="263"/>
      <c r="J203" s="258"/>
      <c r="K203" s="258"/>
      <c r="L203" s="264"/>
      <c r="M203" s="265"/>
      <c r="N203" s="266"/>
      <c r="O203" s="266"/>
      <c r="P203" s="266"/>
      <c r="Q203" s="266"/>
      <c r="R203" s="266"/>
      <c r="S203" s="266"/>
      <c r="T203" s="26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8" t="s">
        <v>164</v>
      </c>
      <c r="AU203" s="268" t="s">
        <v>85</v>
      </c>
      <c r="AV203" s="13" t="s">
        <v>85</v>
      </c>
      <c r="AW203" s="13" t="s">
        <v>31</v>
      </c>
      <c r="AX203" s="13" t="s">
        <v>75</v>
      </c>
      <c r="AY203" s="268" t="s">
        <v>154</v>
      </c>
    </row>
    <row r="204" s="14" customFormat="1">
      <c r="A204" s="14"/>
      <c r="B204" s="269"/>
      <c r="C204" s="270"/>
      <c r="D204" s="259" t="s">
        <v>164</v>
      </c>
      <c r="E204" s="271" t="s">
        <v>1</v>
      </c>
      <c r="F204" s="272" t="s">
        <v>166</v>
      </c>
      <c r="G204" s="270"/>
      <c r="H204" s="273">
        <v>2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9" t="s">
        <v>164</v>
      </c>
      <c r="AU204" s="279" t="s">
        <v>85</v>
      </c>
      <c r="AV204" s="14" t="s">
        <v>162</v>
      </c>
      <c r="AW204" s="14" t="s">
        <v>31</v>
      </c>
      <c r="AX204" s="14" t="s">
        <v>83</v>
      </c>
      <c r="AY204" s="279" t="s">
        <v>154</v>
      </c>
    </row>
    <row r="205" s="2" customFormat="1" ht="156.75" customHeight="1">
      <c r="A205" s="38"/>
      <c r="B205" s="39"/>
      <c r="C205" s="290" t="s">
        <v>307</v>
      </c>
      <c r="D205" s="290" t="s">
        <v>198</v>
      </c>
      <c r="E205" s="291" t="s">
        <v>781</v>
      </c>
      <c r="F205" s="292" t="s">
        <v>782</v>
      </c>
      <c r="G205" s="293" t="s">
        <v>159</v>
      </c>
      <c r="H205" s="294">
        <v>1</v>
      </c>
      <c r="I205" s="295"/>
      <c r="J205" s="296">
        <f>ROUND(I205*H205,2)</f>
        <v>0</v>
      </c>
      <c r="K205" s="292" t="s">
        <v>160</v>
      </c>
      <c r="L205" s="44"/>
      <c r="M205" s="297" t="s">
        <v>1</v>
      </c>
      <c r="N205" s="298" t="s">
        <v>40</v>
      </c>
      <c r="O205" s="91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333</v>
      </c>
      <c r="AT205" s="255" t="s">
        <v>198</v>
      </c>
      <c r="AU205" s="255" t="s">
        <v>85</v>
      </c>
      <c r="AY205" s="17" t="s">
        <v>154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83</v>
      </c>
      <c r="BK205" s="256">
        <f>ROUND(I205*H205,2)</f>
        <v>0</v>
      </c>
      <c r="BL205" s="17" t="s">
        <v>333</v>
      </c>
      <c r="BM205" s="255" t="s">
        <v>905</v>
      </c>
    </row>
    <row r="206" s="2" customFormat="1">
      <c r="A206" s="38"/>
      <c r="B206" s="39"/>
      <c r="C206" s="40"/>
      <c r="D206" s="259" t="s">
        <v>202</v>
      </c>
      <c r="E206" s="40"/>
      <c r="F206" s="299" t="s">
        <v>784</v>
      </c>
      <c r="G206" s="40"/>
      <c r="H206" s="40"/>
      <c r="I206" s="154"/>
      <c r="J206" s="40"/>
      <c r="K206" s="40"/>
      <c r="L206" s="44"/>
      <c r="M206" s="300"/>
      <c r="N206" s="30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202</v>
      </c>
      <c r="AU206" s="17" t="s">
        <v>85</v>
      </c>
    </row>
    <row r="207" s="15" customFormat="1">
      <c r="A207" s="15"/>
      <c r="B207" s="280"/>
      <c r="C207" s="281"/>
      <c r="D207" s="259" t="s">
        <v>164</v>
      </c>
      <c r="E207" s="282" t="s">
        <v>1</v>
      </c>
      <c r="F207" s="283" t="s">
        <v>785</v>
      </c>
      <c r="G207" s="281"/>
      <c r="H207" s="282" t="s">
        <v>1</v>
      </c>
      <c r="I207" s="284"/>
      <c r="J207" s="281"/>
      <c r="K207" s="281"/>
      <c r="L207" s="285"/>
      <c r="M207" s="286"/>
      <c r="N207" s="287"/>
      <c r="O207" s="287"/>
      <c r="P207" s="287"/>
      <c r="Q207" s="287"/>
      <c r="R207" s="287"/>
      <c r="S207" s="287"/>
      <c r="T207" s="28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9" t="s">
        <v>164</v>
      </c>
      <c r="AU207" s="289" t="s">
        <v>85</v>
      </c>
      <c r="AV207" s="15" t="s">
        <v>83</v>
      </c>
      <c r="AW207" s="15" t="s">
        <v>31</v>
      </c>
      <c r="AX207" s="15" t="s">
        <v>75</v>
      </c>
      <c r="AY207" s="289" t="s">
        <v>154</v>
      </c>
    </row>
    <row r="208" s="13" customFormat="1">
      <c r="A208" s="13"/>
      <c r="B208" s="257"/>
      <c r="C208" s="258"/>
      <c r="D208" s="259" t="s">
        <v>164</v>
      </c>
      <c r="E208" s="260" t="s">
        <v>1</v>
      </c>
      <c r="F208" s="261" t="s">
        <v>83</v>
      </c>
      <c r="G208" s="258"/>
      <c r="H208" s="262">
        <v>1</v>
      </c>
      <c r="I208" s="263"/>
      <c r="J208" s="258"/>
      <c r="K208" s="258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164</v>
      </c>
      <c r="AU208" s="268" t="s">
        <v>85</v>
      </c>
      <c r="AV208" s="13" t="s">
        <v>85</v>
      </c>
      <c r="AW208" s="13" t="s">
        <v>31</v>
      </c>
      <c r="AX208" s="13" t="s">
        <v>75</v>
      </c>
      <c r="AY208" s="268" t="s">
        <v>154</v>
      </c>
    </row>
    <row r="209" s="14" customFormat="1">
      <c r="A209" s="14"/>
      <c r="B209" s="269"/>
      <c r="C209" s="270"/>
      <c r="D209" s="259" t="s">
        <v>164</v>
      </c>
      <c r="E209" s="271" t="s">
        <v>1</v>
      </c>
      <c r="F209" s="272" t="s">
        <v>166</v>
      </c>
      <c r="G209" s="270"/>
      <c r="H209" s="273">
        <v>1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9" t="s">
        <v>164</v>
      </c>
      <c r="AU209" s="279" t="s">
        <v>85</v>
      </c>
      <c r="AV209" s="14" t="s">
        <v>162</v>
      </c>
      <c r="AW209" s="14" t="s">
        <v>31</v>
      </c>
      <c r="AX209" s="14" t="s">
        <v>83</v>
      </c>
      <c r="AY209" s="279" t="s">
        <v>154</v>
      </c>
    </row>
    <row r="210" s="2" customFormat="1" ht="189.75" customHeight="1">
      <c r="A210" s="38"/>
      <c r="B210" s="39"/>
      <c r="C210" s="290" t="s">
        <v>312</v>
      </c>
      <c r="D210" s="290" t="s">
        <v>198</v>
      </c>
      <c r="E210" s="291" t="s">
        <v>450</v>
      </c>
      <c r="F210" s="292" t="s">
        <v>451</v>
      </c>
      <c r="G210" s="293" t="s">
        <v>177</v>
      </c>
      <c r="H210" s="294">
        <v>105</v>
      </c>
      <c r="I210" s="295"/>
      <c r="J210" s="296">
        <f>ROUND(I210*H210,2)</f>
        <v>0</v>
      </c>
      <c r="K210" s="292" t="s">
        <v>160</v>
      </c>
      <c r="L210" s="44"/>
      <c r="M210" s="297" t="s">
        <v>1</v>
      </c>
      <c r="N210" s="298" t="s">
        <v>40</v>
      </c>
      <c r="O210" s="91"/>
      <c r="P210" s="253">
        <f>O210*H210</f>
        <v>0</v>
      </c>
      <c r="Q210" s="253">
        <v>0</v>
      </c>
      <c r="R210" s="253">
        <f>Q210*H210</f>
        <v>0</v>
      </c>
      <c r="S210" s="253">
        <v>0</v>
      </c>
      <c r="T210" s="25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5" t="s">
        <v>333</v>
      </c>
      <c r="AT210" s="255" t="s">
        <v>198</v>
      </c>
      <c r="AU210" s="255" t="s">
        <v>85</v>
      </c>
      <c r="AY210" s="17" t="s">
        <v>154</v>
      </c>
      <c r="BE210" s="256">
        <f>IF(N210="základní",J210,0)</f>
        <v>0</v>
      </c>
      <c r="BF210" s="256">
        <f>IF(N210="snížená",J210,0)</f>
        <v>0</v>
      </c>
      <c r="BG210" s="256">
        <f>IF(N210="zákl. přenesená",J210,0)</f>
        <v>0</v>
      </c>
      <c r="BH210" s="256">
        <f>IF(N210="sníž. přenesená",J210,0)</f>
        <v>0</v>
      </c>
      <c r="BI210" s="256">
        <f>IF(N210="nulová",J210,0)</f>
        <v>0</v>
      </c>
      <c r="BJ210" s="17" t="s">
        <v>83</v>
      </c>
      <c r="BK210" s="256">
        <f>ROUND(I210*H210,2)</f>
        <v>0</v>
      </c>
      <c r="BL210" s="17" t="s">
        <v>333</v>
      </c>
      <c r="BM210" s="255" t="s">
        <v>906</v>
      </c>
    </row>
    <row r="211" s="2" customFormat="1">
      <c r="A211" s="38"/>
      <c r="B211" s="39"/>
      <c r="C211" s="40"/>
      <c r="D211" s="259" t="s">
        <v>202</v>
      </c>
      <c r="E211" s="40"/>
      <c r="F211" s="299" t="s">
        <v>344</v>
      </c>
      <c r="G211" s="40"/>
      <c r="H211" s="40"/>
      <c r="I211" s="154"/>
      <c r="J211" s="40"/>
      <c r="K211" s="40"/>
      <c r="L211" s="44"/>
      <c r="M211" s="300"/>
      <c r="N211" s="30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202</v>
      </c>
      <c r="AU211" s="17" t="s">
        <v>85</v>
      </c>
    </row>
    <row r="212" s="15" customFormat="1">
      <c r="A212" s="15"/>
      <c r="B212" s="280"/>
      <c r="C212" s="281"/>
      <c r="D212" s="259" t="s">
        <v>164</v>
      </c>
      <c r="E212" s="282" t="s">
        <v>1</v>
      </c>
      <c r="F212" s="283" t="s">
        <v>907</v>
      </c>
      <c r="G212" s="281"/>
      <c r="H212" s="282" t="s">
        <v>1</v>
      </c>
      <c r="I212" s="284"/>
      <c r="J212" s="281"/>
      <c r="K212" s="281"/>
      <c r="L212" s="285"/>
      <c r="M212" s="286"/>
      <c r="N212" s="287"/>
      <c r="O212" s="287"/>
      <c r="P212" s="287"/>
      <c r="Q212" s="287"/>
      <c r="R212" s="287"/>
      <c r="S212" s="287"/>
      <c r="T212" s="28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9" t="s">
        <v>164</v>
      </c>
      <c r="AU212" s="289" t="s">
        <v>85</v>
      </c>
      <c r="AV212" s="15" t="s">
        <v>83</v>
      </c>
      <c r="AW212" s="15" t="s">
        <v>31</v>
      </c>
      <c r="AX212" s="15" t="s">
        <v>75</v>
      </c>
      <c r="AY212" s="289" t="s">
        <v>154</v>
      </c>
    </row>
    <row r="213" s="13" customFormat="1">
      <c r="A213" s="13"/>
      <c r="B213" s="257"/>
      <c r="C213" s="258"/>
      <c r="D213" s="259" t="s">
        <v>164</v>
      </c>
      <c r="E213" s="260" t="s">
        <v>1</v>
      </c>
      <c r="F213" s="261" t="s">
        <v>908</v>
      </c>
      <c r="G213" s="258"/>
      <c r="H213" s="262">
        <v>105</v>
      </c>
      <c r="I213" s="263"/>
      <c r="J213" s="258"/>
      <c r="K213" s="258"/>
      <c r="L213" s="264"/>
      <c r="M213" s="265"/>
      <c r="N213" s="266"/>
      <c r="O213" s="266"/>
      <c r="P213" s="266"/>
      <c r="Q213" s="266"/>
      <c r="R213" s="266"/>
      <c r="S213" s="266"/>
      <c r="T213" s="26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8" t="s">
        <v>164</v>
      </c>
      <c r="AU213" s="268" t="s">
        <v>85</v>
      </c>
      <c r="AV213" s="13" t="s">
        <v>85</v>
      </c>
      <c r="AW213" s="13" t="s">
        <v>31</v>
      </c>
      <c r="AX213" s="13" t="s">
        <v>75</v>
      </c>
      <c r="AY213" s="268" t="s">
        <v>154</v>
      </c>
    </row>
    <row r="214" s="14" customFormat="1">
      <c r="A214" s="14"/>
      <c r="B214" s="269"/>
      <c r="C214" s="270"/>
      <c r="D214" s="259" t="s">
        <v>164</v>
      </c>
      <c r="E214" s="271" t="s">
        <v>1</v>
      </c>
      <c r="F214" s="272" t="s">
        <v>166</v>
      </c>
      <c r="G214" s="270"/>
      <c r="H214" s="273">
        <v>105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9" t="s">
        <v>164</v>
      </c>
      <c r="AU214" s="279" t="s">
        <v>85</v>
      </c>
      <c r="AV214" s="14" t="s">
        <v>162</v>
      </c>
      <c r="AW214" s="14" t="s">
        <v>31</v>
      </c>
      <c r="AX214" s="14" t="s">
        <v>83</v>
      </c>
      <c r="AY214" s="279" t="s">
        <v>154</v>
      </c>
    </row>
    <row r="215" s="2" customFormat="1" ht="156.75" customHeight="1">
      <c r="A215" s="38"/>
      <c r="B215" s="39"/>
      <c r="C215" s="290" t="s">
        <v>316</v>
      </c>
      <c r="D215" s="290" t="s">
        <v>198</v>
      </c>
      <c r="E215" s="291" t="s">
        <v>786</v>
      </c>
      <c r="F215" s="292" t="s">
        <v>787</v>
      </c>
      <c r="G215" s="293" t="s">
        <v>177</v>
      </c>
      <c r="H215" s="294">
        <v>87.432000000000002</v>
      </c>
      <c r="I215" s="295"/>
      <c r="J215" s="296">
        <f>ROUND(I215*H215,2)</f>
        <v>0</v>
      </c>
      <c r="K215" s="292" t="s">
        <v>160</v>
      </c>
      <c r="L215" s="44"/>
      <c r="M215" s="297" t="s">
        <v>1</v>
      </c>
      <c r="N215" s="298" t="s">
        <v>40</v>
      </c>
      <c r="O215" s="91"/>
      <c r="P215" s="253">
        <f>O215*H215</f>
        <v>0</v>
      </c>
      <c r="Q215" s="253">
        <v>0</v>
      </c>
      <c r="R215" s="253">
        <f>Q215*H215</f>
        <v>0</v>
      </c>
      <c r="S215" s="253">
        <v>0</v>
      </c>
      <c r="T215" s="25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5" t="s">
        <v>333</v>
      </c>
      <c r="AT215" s="255" t="s">
        <v>198</v>
      </c>
      <c r="AU215" s="255" t="s">
        <v>85</v>
      </c>
      <c r="AY215" s="17" t="s">
        <v>154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7" t="s">
        <v>83</v>
      </c>
      <c r="BK215" s="256">
        <f>ROUND(I215*H215,2)</f>
        <v>0</v>
      </c>
      <c r="BL215" s="17" t="s">
        <v>333</v>
      </c>
      <c r="BM215" s="255" t="s">
        <v>909</v>
      </c>
    </row>
    <row r="216" s="2" customFormat="1">
      <c r="A216" s="38"/>
      <c r="B216" s="39"/>
      <c r="C216" s="40"/>
      <c r="D216" s="259" t="s">
        <v>491</v>
      </c>
      <c r="E216" s="40"/>
      <c r="F216" s="299" t="s">
        <v>501</v>
      </c>
      <c r="G216" s="40"/>
      <c r="H216" s="40"/>
      <c r="I216" s="154"/>
      <c r="J216" s="40"/>
      <c r="K216" s="40"/>
      <c r="L216" s="44"/>
      <c r="M216" s="300"/>
      <c r="N216" s="30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491</v>
      </c>
      <c r="AU216" s="17" t="s">
        <v>85</v>
      </c>
    </row>
    <row r="217" s="15" customFormat="1">
      <c r="A217" s="15"/>
      <c r="B217" s="280"/>
      <c r="C217" s="281"/>
      <c r="D217" s="259" t="s">
        <v>164</v>
      </c>
      <c r="E217" s="282" t="s">
        <v>1</v>
      </c>
      <c r="F217" s="283" t="s">
        <v>789</v>
      </c>
      <c r="G217" s="281"/>
      <c r="H217" s="282" t="s">
        <v>1</v>
      </c>
      <c r="I217" s="284"/>
      <c r="J217" s="281"/>
      <c r="K217" s="281"/>
      <c r="L217" s="285"/>
      <c r="M217" s="286"/>
      <c r="N217" s="287"/>
      <c r="O217" s="287"/>
      <c r="P217" s="287"/>
      <c r="Q217" s="287"/>
      <c r="R217" s="287"/>
      <c r="S217" s="287"/>
      <c r="T217" s="28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9" t="s">
        <v>164</v>
      </c>
      <c r="AU217" s="289" t="s">
        <v>85</v>
      </c>
      <c r="AV217" s="15" t="s">
        <v>83</v>
      </c>
      <c r="AW217" s="15" t="s">
        <v>31</v>
      </c>
      <c r="AX217" s="15" t="s">
        <v>75</v>
      </c>
      <c r="AY217" s="289" t="s">
        <v>154</v>
      </c>
    </row>
    <row r="218" s="13" customFormat="1">
      <c r="A218" s="13"/>
      <c r="B218" s="257"/>
      <c r="C218" s="258"/>
      <c r="D218" s="259" t="s">
        <v>164</v>
      </c>
      <c r="E218" s="260" t="s">
        <v>1</v>
      </c>
      <c r="F218" s="261" t="s">
        <v>910</v>
      </c>
      <c r="G218" s="258"/>
      <c r="H218" s="262">
        <v>34.200000000000003</v>
      </c>
      <c r="I218" s="263"/>
      <c r="J218" s="258"/>
      <c r="K218" s="258"/>
      <c r="L218" s="264"/>
      <c r="M218" s="265"/>
      <c r="N218" s="266"/>
      <c r="O218" s="266"/>
      <c r="P218" s="266"/>
      <c r="Q218" s="266"/>
      <c r="R218" s="266"/>
      <c r="S218" s="266"/>
      <c r="T218" s="26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8" t="s">
        <v>164</v>
      </c>
      <c r="AU218" s="268" t="s">
        <v>85</v>
      </c>
      <c r="AV218" s="13" t="s">
        <v>85</v>
      </c>
      <c r="AW218" s="13" t="s">
        <v>31</v>
      </c>
      <c r="AX218" s="13" t="s">
        <v>75</v>
      </c>
      <c r="AY218" s="268" t="s">
        <v>154</v>
      </c>
    </row>
    <row r="219" s="15" customFormat="1">
      <c r="A219" s="15"/>
      <c r="B219" s="280"/>
      <c r="C219" s="281"/>
      <c r="D219" s="259" t="s">
        <v>164</v>
      </c>
      <c r="E219" s="282" t="s">
        <v>1</v>
      </c>
      <c r="F219" s="283" t="s">
        <v>790</v>
      </c>
      <c r="G219" s="281"/>
      <c r="H219" s="282" t="s">
        <v>1</v>
      </c>
      <c r="I219" s="284"/>
      <c r="J219" s="281"/>
      <c r="K219" s="281"/>
      <c r="L219" s="285"/>
      <c r="M219" s="286"/>
      <c r="N219" s="287"/>
      <c r="O219" s="287"/>
      <c r="P219" s="287"/>
      <c r="Q219" s="287"/>
      <c r="R219" s="287"/>
      <c r="S219" s="287"/>
      <c r="T219" s="28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9" t="s">
        <v>164</v>
      </c>
      <c r="AU219" s="289" t="s">
        <v>85</v>
      </c>
      <c r="AV219" s="15" t="s">
        <v>83</v>
      </c>
      <c r="AW219" s="15" t="s">
        <v>31</v>
      </c>
      <c r="AX219" s="15" t="s">
        <v>75</v>
      </c>
      <c r="AY219" s="289" t="s">
        <v>154</v>
      </c>
    </row>
    <row r="220" s="13" customFormat="1">
      <c r="A220" s="13"/>
      <c r="B220" s="257"/>
      <c r="C220" s="258"/>
      <c r="D220" s="259" t="s">
        <v>164</v>
      </c>
      <c r="E220" s="260" t="s">
        <v>1</v>
      </c>
      <c r="F220" s="261" t="s">
        <v>911</v>
      </c>
      <c r="G220" s="258"/>
      <c r="H220" s="262">
        <v>43</v>
      </c>
      <c r="I220" s="263"/>
      <c r="J220" s="258"/>
      <c r="K220" s="258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164</v>
      </c>
      <c r="AU220" s="268" t="s">
        <v>85</v>
      </c>
      <c r="AV220" s="13" t="s">
        <v>85</v>
      </c>
      <c r="AW220" s="13" t="s">
        <v>31</v>
      </c>
      <c r="AX220" s="13" t="s">
        <v>75</v>
      </c>
      <c r="AY220" s="268" t="s">
        <v>154</v>
      </c>
    </row>
    <row r="221" s="15" customFormat="1">
      <c r="A221" s="15"/>
      <c r="B221" s="280"/>
      <c r="C221" s="281"/>
      <c r="D221" s="259" t="s">
        <v>164</v>
      </c>
      <c r="E221" s="282" t="s">
        <v>1</v>
      </c>
      <c r="F221" s="283" t="s">
        <v>792</v>
      </c>
      <c r="G221" s="281"/>
      <c r="H221" s="282" t="s">
        <v>1</v>
      </c>
      <c r="I221" s="284"/>
      <c r="J221" s="281"/>
      <c r="K221" s="281"/>
      <c r="L221" s="285"/>
      <c r="M221" s="286"/>
      <c r="N221" s="287"/>
      <c r="O221" s="287"/>
      <c r="P221" s="287"/>
      <c r="Q221" s="287"/>
      <c r="R221" s="287"/>
      <c r="S221" s="287"/>
      <c r="T221" s="28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9" t="s">
        <v>164</v>
      </c>
      <c r="AU221" s="289" t="s">
        <v>85</v>
      </c>
      <c r="AV221" s="15" t="s">
        <v>83</v>
      </c>
      <c r="AW221" s="15" t="s">
        <v>31</v>
      </c>
      <c r="AX221" s="15" t="s">
        <v>75</v>
      </c>
      <c r="AY221" s="289" t="s">
        <v>154</v>
      </c>
    </row>
    <row r="222" s="13" customFormat="1">
      <c r="A222" s="13"/>
      <c r="B222" s="257"/>
      <c r="C222" s="258"/>
      <c r="D222" s="259" t="s">
        <v>164</v>
      </c>
      <c r="E222" s="260" t="s">
        <v>1</v>
      </c>
      <c r="F222" s="261" t="s">
        <v>912</v>
      </c>
      <c r="G222" s="258"/>
      <c r="H222" s="262">
        <v>10.231999999999999</v>
      </c>
      <c r="I222" s="263"/>
      <c r="J222" s="258"/>
      <c r="K222" s="258"/>
      <c r="L222" s="264"/>
      <c r="M222" s="265"/>
      <c r="N222" s="266"/>
      <c r="O222" s="266"/>
      <c r="P222" s="266"/>
      <c r="Q222" s="266"/>
      <c r="R222" s="266"/>
      <c r="S222" s="266"/>
      <c r="T222" s="26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8" t="s">
        <v>164</v>
      </c>
      <c r="AU222" s="268" t="s">
        <v>85</v>
      </c>
      <c r="AV222" s="13" t="s">
        <v>85</v>
      </c>
      <c r="AW222" s="13" t="s">
        <v>31</v>
      </c>
      <c r="AX222" s="13" t="s">
        <v>75</v>
      </c>
      <c r="AY222" s="268" t="s">
        <v>154</v>
      </c>
    </row>
    <row r="223" s="14" customFormat="1">
      <c r="A223" s="14"/>
      <c r="B223" s="269"/>
      <c r="C223" s="270"/>
      <c r="D223" s="259" t="s">
        <v>164</v>
      </c>
      <c r="E223" s="271" t="s">
        <v>1</v>
      </c>
      <c r="F223" s="272" t="s">
        <v>166</v>
      </c>
      <c r="G223" s="270"/>
      <c r="H223" s="273">
        <v>87.432000000000002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9" t="s">
        <v>164</v>
      </c>
      <c r="AU223" s="279" t="s">
        <v>85</v>
      </c>
      <c r="AV223" s="14" t="s">
        <v>162</v>
      </c>
      <c r="AW223" s="14" t="s">
        <v>31</v>
      </c>
      <c r="AX223" s="14" t="s">
        <v>83</v>
      </c>
      <c r="AY223" s="279" t="s">
        <v>154</v>
      </c>
    </row>
    <row r="224" s="2" customFormat="1" ht="189.75" customHeight="1">
      <c r="A224" s="38"/>
      <c r="B224" s="39"/>
      <c r="C224" s="290" t="s">
        <v>323</v>
      </c>
      <c r="D224" s="290" t="s">
        <v>198</v>
      </c>
      <c r="E224" s="291" t="s">
        <v>341</v>
      </c>
      <c r="F224" s="292" t="s">
        <v>342</v>
      </c>
      <c r="G224" s="293" t="s">
        <v>177</v>
      </c>
      <c r="H224" s="294">
        <v>94.5</v>
      </c>
      <c r="I224" s="295"/>
      <c r="J224" s="296">
        <f>ROUND(I224*H224,2)</f>
        <v>0</v>
      </c>
      <c r="K224" s="292" t="s">
        <v>160</v>
      </c>
      <c r="L224" s="44"/>
      <c r="M224" s="297" t="s">
        <v>1</v>
      </c>
      <c r="N224" s="298" t="s">
        <v>40</v>
      </c>
      <c r="O224" s="91"/>
      <c r="P224" s="253">
        <f>O224*H224</f>
        <v>0</v>
      </c>
      <c r="Q224" s="253">
        <v>0</v>
      </c>
      <c r="R224" s="253">
        <f>Q224*H224</f>
        <v>0</v>
      </c>
      <c r="S224" s="253">
        <v>0</v>
      </c>
      <c r="T224" s="25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5" t="s">
        <v>333</v>
      </c>
      <c r="AT224" s="255" t="s">
        <v>198</v>
      </c>
      <c r="AU224" s="255" t="s">
        <v>85</v>
      </c>
      <c r="AY224" s="17" t="s">
        <v>154</v>
      </c>
      <c r="BE224" s="256">
        <f>IF(N224="základní",J224,0)</f>
        <v>0</v>
      </c>
      <c r="BF224" s="256">
        <f>IF(N224="snížená",J224,0)</f>
        <v>0</v>
      </c>
      <c r="BG224" s="256">
        <f>IF(N224="zákl. přenesená",J224,0)</f>
        <v>0</v>
      </c>
      <c r="BH224" s="256">
        <f>IF(N224="sníž. přenesená",J224,0)</f>
        <v>0</v>
      </c>
      <c r="BI224" s="256">
        <f>IF(N224="nulová",J224,0)</f>
        <v>0</v>
      </c>
      <c r="BJ224" s="17" t="s">
        <v>83</v>
      </c>
      <c r="BK224" s="256">
        <f>ROUND(I224*H224,2)</f>
        <v>0</v>
      </c>
      <c r="BL224" s="17" t="s">
        <v>333</v>
      </c>
      <c r="BM224" s="255" t="s">
        <v>913</v>
      </c>
    </row>
    <row r="225" s="2" customFormat="1">
      <c r="A225" s="38"/>
      <c r="B225" s="39"/>
      <c r="C225" s="40"/>
      <c r="D225" s="259" t="s">
        <v>202</v>
      </c>
      <c r="E225" s="40"/>
      <c r="F225" s="299" t="s">
        <v>344</v>
      </c>
      <c r="G225" s="40"/>
      <c r="H225" s="40"/>
      <c r="I225" s="154"/>
      <c r="J225" s="40"/>
      <c r="K225" s="40"/>
      <c r="L225" s="44"/>
      <c r="M225" s="300"/>
      <c r="N225" s="30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202</v>
      </c>
      <c r="AU225" s="17" t="s">
        <v>85</v>
      </c>
    </row>
    <row r="226" s="15" customFormat="1">
      <c r="A226" s="15"/>
      <c r="B226" s="280"/>
      <c r="C226" s="281"/>
      <c r="D226" s="259" t="s">
        <v>164</v>
      </c>
      <c r="E226" s="282" t="s">
        <v>1</v>
      </c>
      <c r="F226" s="283" t="s">
        <v>345</v>
      </c>
      <c r="G226" s="281"/>
      <c r="H226" s="282" t="s">
        <v>1</v>
      </c>
      <c r="I226" s="284"/>
      <c r="J226" s="281"/>
      <c r="K226" s="281"/>
      <c r="L226" s="285"/>
      <c r="M226" s="286"/>
      <c r="N226" s="287"/>
      <c r="O226" s="287"/>
      <c r="P226" s="287"/>
      <c r="Q226" s="287"/>
      <c r="R226" s="287"/>
      <c r="S226" s="287"/>
      <c r="T226" s="28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9" t="s">
        <v>164</v>
      </c>
      <c r="AU226" s="289" t="s">
        <v>85</v>
      </c>
      <c r="AV226" s="15" t="s">
        <v>83</v>
      </c>
      <c r="AW226" s="15" t="s">
        <v>31</v>
      </c>
      <c r="AX226" s="15" t="s">
        <v>75</v>
      </c>
      <c r="AY226" s="289" t="s">
        <v>154</v>
      </c>
    </row>
    <row r="227" s="13" customFormat="1">
      <c r="A227" s="13"/>
      <c r="B227" s="257"/>
      <c r="C227" s="258"/>
      <c r="D227" s="259" t="s">
        <v>164</v>
      </c>
      <c r="E227" s="260" t="s">
        <v>1</v>
      </c>
      <c r="F227" s="261" t="s">
        <v>853</v>
      </c>
      <c r="G227" s="258"/>
      <c r="H227" s="262">
        <v>94.5</v>
      </c>
      <c r="I227" s="263"/>
      <c r="J227" s="258"/>
      <c r="K227" s="258"/>
      <c r="L227" s="264"/>
      <c r="M227" s="265"/>
      <c r="N227" s="266"/>
      <c r="O227" s="266"/>
      <c r="P227" s="266"/>
      <c r="Q227" s="266"/>
      <c r="R227" s="266"/>
      <c r="S227" s="266"/>
      <c r="T227" s="26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8" t="s">
        <v>164</v>
      </c>
      <c r="AU227" s="268" t="s">
        <v>85</v>
      </c>
      <c r="AV227" s="13" t="s">
        <v>85</v>
      </c>
      <c r="AW227" s="13" t="s">
        <v>31</v>
      </c>
      <c r="AX227" s="13" t="s">
        <v>75</v>
      </c>
      <c r="AY227" s="268" t="s">
        <v>154</v>
      </c>
    </row>
    <row r="228" s="14" customFormat="1">
      <c r="A228" s="14"/>
      <c r="B228" s="269"/>
      <c r="C228" s="270"/>
      <c r="D228" s="259" t="s">
        <v>164</v>
      </c>
      <c r="E228" s="271" t="s">
        <v>1</v>
      </c>
      <c r="F228" s="272" t="s">
        <v>166</v>
      </c>
      <c r="G228" s="270"/>
      <c r="H228" s="273">
        <v>94.5</v>
      </c>
      <c r="I228" s="274"/>
      <c r="J228" s="270"/>
      <c r="K228" s="270"/>
      <c r="L228" s="275"/>
      <c r="M228" s="276"/>
      <c r="N228" s="277"/>
      <c r="O228" s="277"/>
      <c r="P228" s="277"/>
      <c r="Q228" s="277"/>
      <c r="R228" s="277"/>
      <c r="S228" s="277"/>
      <c r="T228" s="27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9" t="s">
        <v>164</v>
      </c>
      <c r="AU228" s="279" t="s">
        <v>85</v>
      </c>
      <c r="AV228" s="14" t="s">
        <v>162</v>
      </c>
      <c r="AW228" s="14" t="s">
        <v>31</v>
      </c>
      <c r="AX228" s="14" t="s">
        <v>83</v>
      </c>
      <c r="AY228" s="279" t="s">
        <v>154</v>
      </c>
    </row>
    <row r="229" s="2" customFormat="1" ht="201" customHeight="1">
      <c r="A229" s="38"/>
      <c r="B229" s="39"/>
      <c r="C229" s="290" t="s">
        <v>330</v>
      </c>
      <c r="D229" s="290" t="s">
        <v>198</v>
      </c>
      <c r="E229" s="291" t="s">
        <v>354</v>
      </c>
      <c r="F229" s="292" t="s">
        <v>355</v>
      </c>
      <c r="G229" s="293" t="s">
        <v>177</v>
      </c>
      <c r="H229" s="294">
        <v>1.615</v>
      </c>
      <c r="I229" s="295"/>
      <c r="J229" s="296">
        <f>ROUND(I229*H229,2)</f>
        <v>0</v>
      </c>
      <c r="K229" s="292" t="s">
        <v>160</v>
      </c>
      <c r="L229" s="44"/>
      <c r="M229" s="297" t="s">
        <v>1</v>
      </c>
      <c r="N229" s="298" t="s">
        <v>40</v>
      </c>
      <c r="O229" s="91"/>
      <c r="P229" s="253">
        <f>O229*H229</f>
        <v>0</v>
      </c>
      <c r="Q229" s="253">
        <v>0</v>
      </c>
      <c r="R229" s="253">
        <f>Q229*H229</f>
        <v>0</v>
      </c>
      <c r="S229" s="253">
        <v>0</v>
      </c>
      <c r="T229" s="25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5" t="s">
        <v>333</v>
      </c>
      <c r="AT229" s="255" t="s">
        <v>198</v>
      </c>
      <c r="AU229" s="255" t="s">
        <v>85</v>
      </c>
      <c r="AY229" s="17" t="s">
        <v>154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7" t="s">
        <v>83</v>
      </c>
      <c r="BK229" s="256">
        <f>ROUND(I229*H229,2)</f>
        <v>0</v>
      </c>
      <c r="BL229" s="17" t="s">
        <v>333</v>
      </c>
      <c r="BM229" s="255" t="s">
        <v>914</v>
      </c>
    </row>
    <row r="230" s="2" customFormat="1">
      <c r="A230" s="38"/>
      <c r="B230" s="39"/>
      <c r="C230" s="40"/>
      <c r="D230" s="259" t="s">
        <v>202</v>
      </c>
      <c r="E230" s="40"/>
      <c r="F230" s="299" t="s">
        <v>344</v>
      </c>
      <c r="G230" s="40"/>
      <c r="H230" s="40"/>
      <c r="I230" s="154"/>
      <c r="J230" s="40"/>
      <c r="K230" s="40"/>
      <c r="L230" s="44"/>
      <c r="M230" s="300"/>
      <c r="N230" s="30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202</v>
      </c>
      <c r="AU230" s="17" t="s">
        <v>85</v>
      </c>
    </row>
    <row r="231" s="15" customFormat="1">
      <c r="A231" s="15"/>
      <c r="B231" s="280"/>
      <c r="C231" s="281"/>
      <c r="D231" s="259" t="s">
        <v>164</v>
      </c>
      <c r="E231" s="282" t="s">
        <v>1</v>
      </c>
      <c r="F231" s="283" t="s">
        <v>797</v>
      </c>
      <c r="G231" s="281"/>
      <c r="H231" s="282" t="s">
        <v>1</v>
      </c>
      <c r="I231" s="284"/>
      <c r="J231" s="281"/>
      <c r="K231" s="281"/>
      <c r="L231" s="285"/>
      <c r="M231" s="286"/>
      <c r="N231" s="287"/>
      <c r="O231" s="287"/>
      <c r="P231" s="287"/>
      <c r="Q231" s="287"/>
      <c r="R231" s="287"/>
      <c r="S231" s="287"/>
      <c r="T231" s="28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9" t="s">
        <v>164</v>
      </c>
      <c r="AU231" s="289" t="s">
        <v>85</v>
      </c>
      <c r="AV231" s="15" t="s">
        <v>83</v>
      </c>
      <c r="AW231" s="15" t="s">
        <v>31</v>
      </c>
      <c r="AX231" s="15" t="s">
        <v>75</v>
      </c>
      <c r="AY231" s="289" t="s">
        <v>154</v>
      </c>
    </row>
    <row r="232" s="13" customFormat="1">
      <c r="A232" s="13"/>
      <c r="B232" s="257"/>
      <c r="C232" s="258"/>
      <c r="D232" s="259" t="s">
        <v>164</v>
      </c>
      <c r="E232" s="260" t="s">
        <v>1</v>
      </c>
      <c r="F232" s="261" t="s">
        <v>915</v>
      </c>
      <c r="G232" s="258"/>
      <c r="H232" s="262">
        <v>1.615</v>
      </c>
      <c r="I232" s="263"/>
      <c r="J232" s="258"/>
      <c r="K232" s="258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164</v>
      </c>
      <c r="AU232" s="268" t="s">
        <v>85</v>
      </c>
      <c r="AV232" s="13" t="s">
        <v>85</v>
      </c>
      <c r="AW232" s="13" t="s">
        <v>31</v>
      </c>
      <c r="AX232" s="13" t="s">
        <v>75</v>
      </c>
      <c r="AY232" s="268" t="s">
        <v>154</v>
      </c>
    </row>
    <row r="233" s="14" customFormat="1">
      <c r="A233" s="14"/>
      <c r="B233" s="269"/>
      <c r="C233" s="270"/>
      <c r="D233" s="259" t="s">
        <v>164</v>
      </c>
      <c r="E233" s="271" t="s">
        <v>1</v>
      </c>
      <c r="F233" s="272" t="s">
        <v>166</v>
      </c>
      <c r="G233" s="270"/>
      <c r="H233" s="273">
        <v>1.615</v>
      </c>
      <c r="I233" s="274"/>
      <c r="J233" s="270"/>
      <c r="K233" s="270"/>
      <c r="L233" s="275"/>
      <c r="M233" s="276"/>
      <c r="N233" s="277"/>
      <c r="O233" s="277"/>
      <c r="P233" s="277"/>
      <c r="Q233" s="277"/>
      <c r="R233" s="277"/>
      <c r="S233" s="277"/>
      <c r="T233" s="27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9" t="s">
        <v>164</v>
      </c>
      <c r="AU233" s="279" t="s">
        <v>85</v>
      </c>
      <c r="AV233" s="14" t="s">
        <v>162</v>
      </c>
      <c r="AW233" s="14" t="s">
        <v>31</v>
      </c>
      <c r="AX233" s="14" t="s">
        <v>83</v>
      </c>
      <c r="AY233" s="279" t="s">
        <v>154</v>
      </c>
    </row>
    <row r="234" s="2" customFormat="1" ht="201" customHeight="1">
      <c r="A234" s="38"/>
      <c r="B234" s="39"/>
      <c r="C234" s="290" t="s">
        <v>336</v>
      </c>
      <c r="D234" s="290" t="s">
        <v>198</v>
      </c>
      <c r="E234" s="291" t="s">
        <v>361</v>
      </c>
      <c r="F234" s="292" t="s">
        <v>362</v>
      </c>
      <c r="G234" s="293" t="s">
        <v>177</v>
      </c>
      <c r="H234" s="294">
        <v>5.1299999999999999</v>
      </c>
      <c r="I234" s="295"/>
      <c r="J234" s="296">
        <f>ROUND(I234*H234,2)</f>
        <v>0</v>
      </c>
      <c r="K234" s="292" t="s">
        <v>160</v>
      </c>
      <c r="L234" s="44"/>
      <c r="M234" s="297" t="s">
        <v>1</v>
      </c>
      <c r="N234" s="298" t="s">
        <v>40</v>
      </c>
      <c r="O234" s="91"/>
      <c r="P234" s="253">
        <f>O234*H234</f>
        <v>0</v>
      </c>
      <c r="Q234" s="253">
        <v>0</v>
      </c>
      <c r="R234" s="253">
        <f>Q234*H234</f>
        <v>0</v>
      </c>
      <c r="S234" s="253">
        <v>0</v>
      </c>
      <c r="T234" s="25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5" t="s">
        <v>333</v>
      </c>
      <c r="AT234" s="255" t="s">
        <v>198</v>
      </c>
      <c r="AU234" s="255" t="s">
        <v>85</v>
      </c>
      <c r="AY234" s="17" t="s">
        <v>154</v>
      </c>
      <c r="BE234" s="256">
        <f>IF(N234="základní",J234,0)</f>
        <v>0</v>
      </c>
      <c r="BF234" s="256">
        <f>IF(N234="snížená",J234,0)</f>
        <v>0</v>
      </c>
      <c r="BG234" s="256">
        <f>IF(N234="zákl. přenesená",J234,0)</f>
        <v>0</v>
      </c>
      <c r="BH234" s="256">
        <f>IF(N234="sníž. přenesená",J234,0)</f>
        <v>0</v>
      </c>
      <c r="BI234" s="256">
        <f>IF(N234="nulová",J234,0)</f>
        <v>0</v>
      </c>
      <c r="BJ234" s="17" t="s">
        <v>83</v>
      </c>
      <c r="BK234" s="256">
        <f>ROUND(I234*H234,2)</f>
        <v>0</v>
      </c>
      <c r="BL234" s="17" t="s">
        <v>333</v>
      </c>
      <c r="BM234" s="255" t="s">
        <v>916</v>
      </c>
    </row>
    <row r="235" s="2" customFormat="1">
      <c r="A235" s="38"/>
      <c r="B235" s="39"/>
      <c r="C235" s="40"/>
      <c r="D235" s="259" t="s">
        <v>202</v>
      </c>
      <c r="E235" s="40"/>
      <c r="F235" s="299" t="s">
        <v>344</v>
      </c>
      <c r="G235" s="40"/>
      <c r="H235" s="40"/>
      <c r="I235" s="154"/>
      <c r="J235" s="40"/>
      <c r="K235" s="40"/>
      <c r="L235" s="44"/>
      <c r="M235" s="300"/>
      <c r="N235" s="30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202</v>
      </c>
      <c r="AU235" s="17" t="s">
        <v>85</v>
      </c>
    </row>
    <row r="236" s="15" customFormat="1">
      <c r="A236" s="15"/>
      <c r="B236" s="280"/>
      <c r="C236" s="281"/>
      <c r="D236" s="259" t="s">
        <v>164</v>
      </c>
      <c r="E236" s="282" t="s">
        <v>1</v>
      </c>
      <c r="F236" s="283" t="s">
        <v>800</v>
      </c>
      <c r="G236" s="281"/>
      <c r="H236" s="282" t="s">
        <v>1</v>
      </c>
      <c r="I236" s="284"/>
      <c r="J236" s="281"/>
      <c r="K236" s="281"/>
      <c r="L236" s="285"/>
      <c r="M236" s="286"/>
      <c r="N236" s="287"/>
      <c r="O236" s="287"/>
      <c r="P236" s="287"/>
      <c r="Q236" s="287"/>
      <c r="R236" s="287"/>
      <c r="S236" s="287"/>
      <c r="T236" s="288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9" t="s">
        <v>164</v>
      </c>
      <c r="AU236" s="289" t="s">
        <v>85</v>
      </c>
      <c r="AV236" s="15" t="s">
        <v>83</v>
      </c>
      <c r="AW236" s="15" t="s">
        <v>31</v>
      </c>
      <c r="AX236" s="15" t="s">
        <v>75</v>
      </c>
      <c r="AY236" s="289" t="s">
        <v>154</v>
      </c>
    </row>
    <row r="237" s="13" customFormat="1">
      <c r="A237" s="13"/>
      <c r="B237" s="257"/>
      <c r="C237" s="258"/>
      <c r="D237" s="259" t="s">
        <v>164</v>
      </c>
      <c r="E237" s="260" t="s">
        <v>1</v>
      </c>
      <c r="F237" s="261" t="s">
        <v>917</v>
      </c>
      <c r="G237" s="258"/>
      <c r="H237" s="262">
        <v>5.1299999999999999</v>
      </c>
      <c r="I237" s="263"/>
      <c r="J237" s="258"/>
      <c r="K237" s="258"/>
      <c r="L237" s="264"/>
      <c r="M237" s="265"/>
      <c r="N237" s="266"/>
      <c r="O237" s="266"/>
      <c r="P237" s="266"/>
      <c r="Q237" s="266"/>
      <c r="R237" s="266"/>
      <c r="S237" s="266"/>
      <c r="T237" s="26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8" t="s">
        <v>164</v>
      </c>
      <c r="AU237" s="268" t="s">
        <v>85</v>
      </c>
      <c r="AV237" s="13" t="s">
        <v>85</v>
      </c>
      <c r="AW237" s="13" t="s">
        <v>31</v>
      </c>
      <c r="AX237" s="13" t="s">
        <v>75</v>
      </c>
      <c r="AY237" s="268" t="s">
        <v>154</v>
      </c>
    </row>
    <row r="238" s="14" customFormat="1">
      <c r="A238" s="14"/>
      <c r="B238" s="269"/>
      <c r="C238" s="270"/>
      <c r="D238" s="259" t="s">
        <v>164</v>
      </c>
      <c r="E238" s="271" t="s">
        <v>1</v>
      </c>
      <c r="F238" s="272" t="s">
        <v>166</v>
      </c>
      <c r="G238" s="270"/>
      <c r="H238" s="273">
        <v>5.1299999999999999</v>
      </c>
      <c r="I238" s="274"/>
      <c r="J238" s="270"/>
      <c r="K238" s="270"/>
      <c r="L238" s="275"/>
      <c r="M238" s="276"/>
      <c r="N238" s="277"/>
      <c r="O238" s="277"/>
      <c r="P238" s="277"/>
      <c r="Q238" s="277"/>
      <c r="R238" s="277"/>
      <c r="S238" s="277"/>
      <c r="T238" s="27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9" t="s">
        <v>164</v>
      </c>
      <c r="AU238" s="279" t="s">
        <v>85</v>
      </c>
      <c r="AV238" s="14" t="s">
        <v>162</v>
      </c>
      <c r="AW238" s="14" t="s">
        <v>31</v>
      </c>
      <c r="AX238" s="14" t="s">
        <v>83</v>
      </c>
      <c r="AY238" s="279" t="s">
        <v>154</v>
      </c>
    </row>
    <row r="239" s="2" customFormat="1" ht="168" customHeight="1">
      <c r="A239" s="38"/>
      <c r="B239" s="39"/>
      <c r="C239" s="290" t="s">
        <v>340</v>
      </c>
      <c r="D239" s="290" t="s">
        <v>198</v>
      </c>
      <c r="E239" s="291" t="s">
        <v>802</v>
      </c>
      <c r="F239" s="292" t="s">
        <v>803</v>
      </c>
      <c r="G239" s="293" t="s">
        <v>177</v>
      </c>
      <c r="H239" s="294">
        <v>15.5</v>
      </c>
      <c r="I239" s="295"/>
      <c r="J239" s="296">
        <f>ROUND(I239*H239,2)</f>
        <v>0</v>
      </c>
      <c r="K239" s="292" t="s">
        <v>160</v>
      </c>
      <c r="L239" s="44"/>
      <c r="M239" s="297" t="s">
        <v>1</v>
      </c>
      <c r="N239" s="298" t="s">
        <v>40</v>
      </c>
      <c r="O239" s="91"/>
      <c r="P239" s="253">
        <f>O239*H239</f>
        <v>0</v>
      </c>
      <c r="Q239" s="253">
        <v>0</v>
      </c>
      <c r="R239" s="253">
        <f>Q239*H239</f>
        <v>0</v>
      </c>
      <c r="S239" s="253">
        <v>0</v>
      </c>
      <c r="T239" s="25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5" t="s">
        <v>333</v>
      </c>
      <c r="AT239" s="255" t="s">
        <v>198</v>
      </c>
      <c r="AU239" s="255" t="s">
        <v>85</v>
      </c>
      <c r="AY239" s="17" t="s">
        <v>154</v>
      </c>
      <c r="BE239" s="256">
        <f>IF(N239="základní",J239,0)</f>
        <v>0</v>
      </c>
      <c r="BF239" s="256">
        <f>IF(N239="snížená",J239,0)</f>
        <v>0</v>
      </c>
      <c r="BG239" s="256">
        <f>IF(N239="zákl. přenesená",J239,0)</f>
        <v>0</v>
      </c>
      <c r="BH239" s="256">
        <f>IF(N239="sníž. přenesená",J239,0)</f>
        <v>0</v>
      </c>
      <c r="BI239" s="256">
        <f>IF(N239="nulová",J239,0)</f>
        <v>0</v>
      </c>
      <c r="BJ239" s="17" t="s">
        <v>83</v>
      </c>
      <c r="BK239" s="256">
        <f>ROUND(I239*H239,2)</f>
        <v>0</v>
      </c>
      <c r="BL239" s="17" t="s">
        <v>333</v>
      </c>
      <c r="BM239" s="255" t="s">
        <v>918</v>
      </c>
    </row>
    <row r="240" s="2" customFormat="1">
      <c r="A240" s="38"/>
      <c r="B240" s="39"/>
      <c r="C240" s="40"/>
      <c r="D240" s="259" t="s">
        <v>491</v>
      </c>
      <c r="E240" s="40"/>
      <c r="F240" s="299" t="s">
        <v>501</v>
      </c>
      <c r="G240" s="40"/>
      <c r="H240" s="40"/>
      <c r="I240" s="154"/>
      <c r="J240" s="40"/>
      <c r="K240" s="40"/>
      <c r="L240" s="44"/>
      <c r="M240" s="300"/>
      <c r="N240" s="30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491</v>
      </c>
      <c r="AU240" s="17" t="s">
        <v>85</v>
      </c>
    </row>
    <row r="241" s="15" customFormat="1">
      <c r="A241" s="15"/>
      <c r="B241" s="280"/>
      <c r="C241" s="281"/>
      <c r="D241" s="259" t="s">
        <v>164</v>
      </c>
      <c r="E241" s="282" t="s">
        <v>1</v>
      </c>
      <c r="F241" s="283" t="s">
        <v>805</v>
      </c>
      <c r="G241" s="281"/>
      <c r="H241" s="282" t="s">
        <v>1</v>
      </c>
      <c r="I241" s="284"/>
      <c r="J241" s="281"/>
      <c r="K241" s="281"/>
      <c r="L241" s="285"/>
      <c r="M241" s="286"/>
      <c r="N241" s="287"/>
      <c r="O241" s="287"/>
      <c r="P241" s="287"/>
      <c r="Q241" s="287"/>
      <c r="R241" s="287"/>
      <c r="S241" s="287"/>
      <c r="T241" s="28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9" t="s">
        <v>164</v>
      </c>
      <c r="AU241" s="289" t="s">
        <v>85</v>
      </c>
      <c r="AV241" s="15" t="s">
        <v>83</v>
      </c>
      <c r="AW241" s="15" t="s">
        <v>31</v>
      </c>
      <c r="AX241" s="15" t="s">
        <v>75</v>
      </c>
      <c r="AY241" s="289" t="s">
        <v>154</v>
      </c>
    </row>
    <row r="242" s="13" customFormat="1">
      <c r="A242" s="13"/>
      <c r="B242" s="257"/>
      <c r="C242" s="258"/>
      <c r="D242" s="259" t="s">
        <v>164</v>
      </c>
      <c r="E242" s="260" t="s">
        <v>1</v>
      </c>
      <c r="F242" s="261" t="s">
        <v>919</v>
      </c>
      <c r="G242" s="258"/>
      <c r="H242" s="262">
        <v>15.5</v>
      </c>
      <c r="I242" s="263"/>
      <c r="J242" s="258"/>
      <c r="K242" s="258"/>
      <c r="L242" s="264"/>
      <c r="M242" s="265"/>
      <c r="N242" s="266"/>
      <c r="O242" s="266"/>
      <c r="P242" s="266"/>
      <c r="Q242" s="266"/>
      <c r="R242" s="266"/>
      <c r="S242" s="266"/>
      <c r="T242" s="26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8" t="s">
        <v>164</v>
      </c>
      <c r="AU242" s="268" t="s">
        <v>85</v>
      </c>
      <c r="AV242" s="13" t="s">
        <v>85</v>
      </c>
      <c r="AW242" s="13" t="s">
        <v>31</v>
      </c>
      <c r="AX242" s="13" t="s">
        <v>75</v>
      </c>
      <c r="AY242" s="268" t="s">
        <v>154</v>
      </c>
    </row>
    <row r="243" s="14" customFormat="1">
      <c r="A243" s="14"/>
      <c r="B243" s="269"/>
      <c r="C243" s="270"/>
      <c r="D243" s="259" t="s">
        <v>164</v>
      </c>
      <c r="E243" s="271" t="s">
        <v>1</v>
      </c>
      <c r="F243" s="272" t="s">
        <v>166</v>
      </c>
      <c r="G243" s="270"/>
      <c r="H243" s="273">
        <v>15.5</v>
      </c>
      <c r="I243" s="274"/>
      <c r="J243" s="270"/>
      <c r="K243" s="270"/>
      <c r="L243" s="275"/>
      <c r="M243" s="276"/>
      <c r="N243" s="277"/>
      <c r="O243" s="277"/>
      <c r="P243" s="277"/>
      <c r="Q243" s="277"/>
      <c r="R243" s="277"/>
      <c r="S243" s="277"/>
      <c r="T243" s="27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9" t="s">
        <v>164</v>
      </c>
      <c r="AU243" s="279" t="s">
        <v>85</v>
      </c>
      <c r="AV243" s="14" t="s">
        <v>162</v>
      </c>
      <c r="AW243" s="14" t="s">
        <v>31</v>
      </c>
      <c r="AX243" s="14" t="s">
        <v>83</v>
      </c>
      <c r="AY243" s="279" t="s">
        <v>154</v>
      </c>
    </row>
    <row r="244" s="2" customFormat="1" ht="78" customHeight="1">
      <c r="A244" s="38"/>
      <c r="B244" s="39"/>
      <c r="C244" s="290" t="s">
        <v>347</v>
      </c>
      <c r="D244" s="290" t="s">
        <v>198</v>
      </c>
      <c r="E244" s="291" t="s">
        <v>367</v>
      </c>
      <c r="F244" s="292" t="s">
        <v>368</v>
      </c>
      <c r="G244" s="293" t="s">
        <v>177</v>
      </c>
      <c r="H244" s="294">
        <v>5.1299999999999999</v>
      </c>
      <c r="I244" s="295"/>
      <c r="J244" s="296">
        <f>ROUND(I244*H244,2)</f>
        <v>0</v>
      </c>
      <c r="K244" s="292" t="s">
        <v>160</v>
      </c>
      <c r="L244" s="44"/>
      <c r="M244" s="297" t="s">
        <v>1</v>
      </c>
      <c r="N244" s="298" t="s">
        <v>40</v>
      </c>
      <c r="O244" s="91"/>
      <c r="P244" s="253">
        <f>O244*H244</f>
        <v>0</v>
      </c>
      <c r="Q244" s="253">
        <v>0</v>
      </c>
      <c r="R244" s="253">
        <f>Q244*H244</f>
        <v>0</v>
      </c>
      <c r="S244" s="253">
        <v>0</v>
      </c>
      <c r="T244" s="25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5" t="s">
        <v>333</v>
      </c>
      <c r="AT244" s="255" t="s">
        <v>198</v>
      </c>
      <c r="AU244" s="255" t="s">
        <v>85</v>
      </c>
      <c r="AY244" s="17" t="s">
        <v>154</v>
      </c>
      <c r="BE244" s="256">
        <f>IF(N244="základní",J244,0)</f>
        <v>0</v>
      </c>
      <c r="BF244" s="256">
        <f>IF(N244="snížená",J244,0)</f>
        <v>0</v>
      </c>
      <c r="BG244" s="256">
        <f>IF(N244="zákl. přenesená",J244,0)</f>
        <v>0</v>
      </c>
      <c r="BH244" s="256">
        <f>IF(N244="sníž. přenesená",J244,0)</f>
        <v>0</v>
      </c>
      <c r="BI244" s="256">
        <f>IF(N244="nulová",J244,0)</f>
        <v>0</v>
      </c>
      <c r="BJ244" s="17" t="s">
        <v>83</v>
      </c>
      <c r="BK244" s="256">
        <f>ROUND(I244*H244,2)</f>
        <v>0</v>
      </c>
      <c r="BL244" s="17" t="s">
        <v>333</v>
      </c>
      <c r="BM244" s="255" t="s">
        <v>920</v>
      </c>
    </row>
    <row r="245" s="2" customFormat="1">
      <c r="A245" s="38"/>
      <c r="B245" s="39"/>
      <c r="C245" s="40"/>
      <c r="D245" s="259" t="s">
        <v>202</v>
      </c>
      <c r="E245" s="40"/>
      <c r="F245" s="299" t="s">
        <v>370</v>
      </c>
      <c r="G245" s="40"/>
      <c r="H245" s="40"/>
      <c r="I245" s="154"/>
      <c r="J245" s="40"/>
      <c r="K245" s="40"/>
      <c r="L245" s="44"/>
      <c r="M245" s="300"/>
      <c r="N245" s="30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202</v>
      </c>
      <c r="AU245" s="17" t="s">
        <v>85</v>
      </c>
    </row>
    <row r="246" s="15" customFormat="1">
      <c r="A246" s="15"/>
      <c r="B246" s="280"/>
      <c r="C246" s="281"/>
      <c r="D246" s="259" t="s">
        <v>164</v>
      </c>
      <c r="E246" s="282" t="s">
        <v>1</v>
      </c>
      <c r="F246" s="283" t="s">
        <v>809</v>
      </c>
      <c r="G246" s="281"/>
      <c r="H246" s="282" t="s">
        <v>1</v>
      </c>
      <c r="I246" s="284"/>
      <c r="J246" s="281"/>
      <c r="K246" s="281"/>
      <c r="L246" s="285"/>
      <c r="M246" s="286"/>
      <c r="N246" s="287"/>
      <c r="O246" s="287"/>
      <c r="P246" s="287"/>
      <c r="Q246" s="287"/>
      <c r="R246" s="287"/>
      <c r="S246" s="287"/>
      <c r="T246" s="28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9" t="s">
        <v>164</v>
      </c>
      <c r="AU246" s="289" t="s">
        <v>85</v>
      </c>
      <c r="AV246" s="15" t="s">
        <v>83</v>
      </c>
      <c r="AW246" s="15" t="s">
        <v>31</v>
      </c>
      <c r="AX246" s="15" t="s">
        <v>75</v>
      </c>
      <c r="AY246" s="289" t="s">
        <v>154</v>
      </c>
    </row>
    <row r="247" s="13" customFormat="1">
      <c r="A247" s="13"/>
      <c r="B247" s="257"/>
      <c r="C247" s="258"/>
      <c r="D247" s="259" t="s">
        <v>164</v>
      </c>
      <c r="E247" s="260" t="s">
        <v>1</v>
      </c>
      <c r="F247" s="261" t="s">
        <v>917</v>
      </c>
      <c r="G247" s="258"/>
      <c r="H247" s="262">
        <v>5.1299999999999999</v>
      </c>
      <c r="I247" s="263"/>
      <c r="J247" s="258"/>
      <c r="K247" s="258"/>
      <c r="L247" s="264"/>
      <c r="M247" s="265"/>
      <c r="N247" s="266"/>
      <c r="O247" s="266"/>
      <c r="P247" s="266"/>
      <c r="Q247" s="266"/>
      <c r="R247" s="266"/>
      <c r="S247" s="266"/>
      <c r="T247" s="26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8" t="s">
        <v>164</v>
      </c>
      <c r="AU247" s="268" t="s">
        <v>85</v>
      </c>
      <c r="AV247" s="13" t="s">
        <v>85</v>
      </c>
      <c r="AW247" s="13" t="s">
        <v>31</v>
      </c>
      <c r="AX247" s="13" t="s">
        <v>75</v>
      </c>
      <c r="AY247" s="268" t="s">
        <v>154</v>
      </c>
    </row>
    <row r="248" s="14" customFormat="1">
      <c r="A248" s="14"/>
      <c r="B248" s="269"/>
      <c r="C248" s="270"/>
      <c r="D248" s="259" t="s">
        <v>164</v>
      </c>
      <c r="E248" s="271" t="s">
        <v>1</v>
      </c>
      <c r="F248" s="272" t="s">
        <v>166</v>
      </c>
      <c r="G248" s="270"/>
      <c r="H248" s="273">
        <v>5.1299999999999999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9" t="s">
        <v>164</v>
      </c>
      <c r="AU248" s="279" t="s">
        <v>85</v>
      </c>
      <c r="AV248" s="14" t="s">
        <v>162</v>
      </c>
      <c r="AW248" s="14" t="s">
        <v>31</v>
      </c>
      <c r="AX248" s="14" t="s">
        <v>83</v>
      </c>
      <c r="AY248" s="279" t="s">
        <v>154</v>
      </c>
    </row>
    <row r="249" s="2" customFormat="1" ht="78" customHeight="1">
      <c r="A249" s="38"/>
      <c r="B249" s="39"/>
      <c r="C249" s="290" t="s">
        <v>353</v>
      </c>
      <c r="D249" s="290" t="s">
        <v>198</v>
      </c>
      <c r="E249" s="291" t="s">
        <v>810</v>
      </c>
      <c r="F249" s="292" t="s">
        <v>811</v>
      </c>
      <c r="G249" s="293" t="s">
        <v>177</v>
      </c>
      <c r="H249" s="294">
        <v>43</v>
      </c>
      <c r="I249" s="295"/>
      <c r="J249" s="296">
        <f>ROUND(I249*H249,2)</f>
        <v>0</v>
      </c>
      <c r="K249" s="292" t="s">
        <v>160</v>
      </c>
      <c r="L249" s="44"/>
      <c r="M249" s="297" t="s">
        <v>1</v>
      </c>
      <c r="N249" s="298" t="s">
        <v>40</v>
      </c>
      <c r="O249" s="91"/>
      <c r="P249" s="253">
        <f>O249*H249</f>
        <v>0</v>
      </c>
      <c r="Q249" s="253">
        <v>0</v>
      </c>
      <c r="R249" s="253">
        <f>Q249*H249</f>
        <v>0</v>
      </c>
      <c r="S249" s="253">
        <v>0</v>
      </c>
      <c r="T249" s="25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5" t="s">
        <v>162</v>
      </c>
      <c r="AT249" s="255" t="s">
        <v>198</v>
      </c>
      <c r="AU249" s="255" t="s">
        <v>85</v>
      </c>
      <c r="AY249" s="17" t="s">
        <v>154</v>
      </c>
      <c r="BE249" s="256">
        <f>IF(N249="základní",J249,0)</f>
        <v>0</v>
      </c>
      <c r="BF249" s="256">
        <f>IF(N249="snížená",J249,0)</f>
        <v>0</v>
      </c>
      <c r="BG249" s="256">
        <f>IF(N249="zákl. přenesená",J249,0)</f>
        <v>0</v>
      </c>
      <c r="BH249" s="256">
        <f>IF(N249="sníž. přenesená",J249,0)</f>
        <v>0</v>
      </c>
      <c r="BI249" s="256">
        <f>IF(N249="nulová",J249,0)</f>
        <v>0</v>
      </c>
      <c r="BJ249" s="17" t="s">
        <v>83</v>
      </c>
      <c r="BK249" s="256">
        <f>ROUND(I249*H249,2)</f>
        <v>0</v>
      </c>
      <c r="BL249" s="17" t="s">
        <v>162</v>
      </c>
      <c r="BM249" s="255" t="s">
        <v>921</v>
      </c>
    </row>
    <row r="250" s="15" customFormat="1">
      <c r="A250" s="15"/>
      <c r="B250" s="280"/>
      <c r="C250" s="281"/>
      <c r="D250" s="259" t="s">
        <v>164</v>
      </c>
      <c r="E250" s="282" t="s">
        <v>1</v>
      </c>
      <c r="F250" s="283" t="s">
        <v>813</v>
      </c>
      <c r="G250" s="281"/>
      <c r="H250" s="282" t="s">
        <v>1</v>
      </c>
      <c r="I250" s="284"/>
      <c r="J250" s="281"/>
      <c r="K250" s="281"/>
      <c r="L250" s="285"/>
      <c r="M250" s="286"/>
      <c r="N250" s="287"/>
      <c r="O250" s="287"/>
      <c r="P250" s="287"/>
      <c r="Q250" s="287"/>
      <c r="R250" s="287"/>
      <c r="S250" s="287"/>
      <c r="T250" s="28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9" t="s">
        <v>164</v>
      </c>
      <c r="AU250" s="289" t="s">
        <v>85</v>
      </c>
      <c r="AV250" s="15" t="s">
        <v>83</v>
      </c>
      <c r="AW250" s="15" t="s">
        <v>31</v>
      </c>
      <c r="AX250" s="15" t="s">
        <v>75</v>
      </c>
      <c r="AY250" s="289" t="s">
        <v>154</v>
      </c>
    </row>
    <row r="251" s="13" customFormat="1">
      <c r="A251" s="13"/>
      <c r="B251" s="257"/>
      <c r="C251" s="258"/>
      <c r="D251" s="259" t="s">
        <v>164</v>
      </c>
      <c r="E251" s="260" t="s">
        <v>1</v>
      </c>
      <c r="F251" s="261" t="s">
        <v>911</v>
      </c>
      <c r="G251" s="258"/>
      <c r="H251" s="262">
        <v>43</v>
      </c>
      <c r="I251" s="263"/>
      <c r="J251" s="258"/>
      <c r="K251" s="258"/>
      <c r="L251" s="264"/>
      <c r="M251" s="265"/>
      <c r="N251" s="266"/>
      <c r="O251" s="266"/>
      <c r="P251" s="266"/>
      <c r="Q251" s="266"/>
      <c r="R251" s="266"/>
      <c r="S251" s="266"/>
      <c r="T251" s="26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8" t="s">
        <v>164</v>
      </c>
      <c r="AU251" s="268" t="s">
        <v>85</v>
      </c>
      <c r="AV251" s="13" t="s">
        <v>85</v>
      </c>
      <c r="AW251" s="13" t="s">
        <v>31</v>
      </c>
      <c r="AX251" s="13" t="s">
        <v>75</v>
      </c>
      <c r="AY251" s="268" t="s">
        <v>154</v>
      </c>
    </row>
    <row r="252" s="14" customFormat="1">
      <c r="A252" s="14"/>
      <c r="B252" s="269"/>
      <c r="C252" s="270"/>
      <c r="D252" s="259" t="s">
        <v>164</v>
      </c>
      <c r="E252" s="271" t="s">
        <v>1</v>
      </c>
      <c r="F252" s="272" t="s">
        <v>166</v>
      </c>
      <c r="G252" s="270"/>
      <c r="H252" s="273">
        <v>43</v>
      </c>
      <c r="I252" s="274"/>
      <c r="J252" s="270"/>
      <c r="K252" s="270"/>
      <c r="L252" s="275"/>
      <c r="M252" s="276"/>
      <c r="N252" s="277"/>
      <c r="O252" s="277"/>
      <c r="P252" s="277"/>
      <c r="Q252" s="277"/>
      <c r="R252" s="277"/>
      <c r="S252" s="277"/>
      <c r="T252" s="27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9" t="s">
        <v>164</v>
      </c>
      <c r="AU252" s="279" t="s">
        <v>85</v>
      </c>
      <c r="AV252" s="14" t="s">
        <v>162</v>
      </c>
      <c r="AW252" s="14" t="s">
        <v>31</v>
      </c>
      <c r="AX252" s="14" t="s">
        <v>83</v>
      </c>
      <c r="AY252" s="279" t="s">
        <v>154</v>
      </c>
    </row>
    <row r="253" s="12" customFormat="1" ht="22.8" customHeight="1">
      <c r="A253" s="12"/>
      <c r="B253" s="227"/>
      <c r="C253" s="228"/>
      <c r="D253" s="229" t="s">
        <v>74</v>
      </c>
      <c r="E253" s="241" t="s">
        <v>124</v>
      </c>
      <c r="F253" s="241" t="s">
        <v>688</v>
      </c>
      <c r="G253" s="228"/>
      <c r="H253" s="228"/>
      <c r="I253" s="231"/>
      <c r="J253" s="242">
        <f>BK253</f>
        <v>0</v>
      </c>
      <c r="K253" s="228"/>
      <c r="L253" s="233"/>
      <c r="M253" s="234"/>
      <c r="N253" s="235"/>
      <c r="O253" s="235"/>
      <c r="P253" s="236">
        <f>SUM(P254:P257)</f>
        <v>0</v>
      </c>
      <c r="Q253" s="235"/>
      <c r="R253" s="236">
        <f>SUM(R254:R257)</f>
        <v>0</v>
      </c>
      <c r="S253" s="235"/>
      <c r="T253" s="237">
        <f>SUM(T254:T257)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38" t="s">
        <v>191</v>
      </c>
      <c r="AT253" s="239" t="s">
        <v>74</v>
      </c>
      <c r="AU253" s="239" t="s">
        <v>83</v>
      </c>
      <c r="AY253" s="238" t="s">
        <v>154</v>
      </c>
      <c r="BK253" s="240">
        <f>SUM(BK254:BK257)</f>
        <v>0</v>
      </c>
    </row>
    <row r="254" s="2" customFormat="1" ht="21.75" customHeight="1">
      <c r="A254" s="38"/>
      <c r="B254" s="39"/>
      <c r="C254" s="290" t="s">
        <v>360</v>
      </c>
      <c r="D254" s="290" t="s">
        <v>198</v>
      </c>
      <c r="E254" s="291" t="s">
        <v>689</v>
      </c>
      <c r="F254" s="292" t="s">
        <v>690</v>
      </c>
      <c r="G254" s="293" t="s">
        <v>159</v>
      </c>
      <c r="H254" s="294">
        <v>1</v>
      </c>
      <c r="I254" s="295"/>
      <c r="J254" s="296">
        <f>ROUND(I254*H254,2)</f>
        <v>0</v>
      </c>
      <c r="K254" s="292" t="s">
        <v>691</v>
      </c>
      <c r="L254" s="44"/>
      <c r="M254" s="297" t="s">
        <v>1</v>
      </c>
      <c r="N254" s="298" t="s">
        <v>40</v>
      </c>
      <c r="O254" s="91"/>
      <c r="P254" s="253">
        <f>O254*H254</f>
        <v>0</v>
      </c>
      <c r="Q254" s="253">
        <v>0</v>
      </c>
      <c r="R254" s="253">
        <f>Q254*H254</f>
        <v>0</v>
      </c>
      <c r="S254" s="253">
        <v>0</v>
      </c>
      <c r="T254" s="25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5" t="s">
        <v>333</v>
      </c>
      <c r="AT254" s="255" t="s">
        <v>198</v>
      </c>
      <c r="AU254" s="255" t="s">
        <v>85</v>
      </c>
      <c r="AY254" s="17" t="s">
        <v>154</v>
      </c>
      <c r="BE254" s="256">
        <f>IF(N254="základní",J254,0)</f>
        <v>0</v>
      </c>
      <c r="BF254" s="256">
        <f>IF(N254="snížená",J254,0)</f>
        <v>0</v>
      </c>
      <c r="BG254" s="256">
        <f>IF(N254="zákl. přenesená",J254,0)</f>
        <v>0</v>
      </c>
      <c r="BH254" s="256">
        <f>IF(N254="sníž. přenesená",J254,0)</f>
        <v>0</v>
      </c>
      <c r="BI254" s="256">
        <f>IF(N254="nulová",J254,0)</f>
        <v>0</v>
      </c>
      <c r="BJ254" s="17" t="s">
        <v>83</v>
      </c>
      <c r="BK254" s="256">
        <f>ROUND(I254*H254,2)</f>
        <v>0</v>
      </c>
      <c r="BL254" s="17" t="s">
        <v>333</v>
      </c>
      <c r="BM254" s="255" t="s">
        <v>922</v>
      </c>
    </row>
    <row r="255" s="15" customFormat="1">
      <c r="A255" s="15"/>
      <c r="B255" s="280"/>
      <c r="C255" s="281"/>
      <c r="D255" s="259" t="s">
        <v>164</v>
      </c>
      <c r="E255" s="282" t="s">
        <v>1</v>
      </c>
      <c r="F255" s="283" t="s">
        <v>693</v>
      </c>
      <c r="G255" s="281"/>
      <c r="H255" s="282" t="s">
        <v>1</v>
      </c>
      <c r="I255" s="284"/>
      <c r="J255" s="281"/>
      <c r="K255" s="281"/>
      <c r="L255" s="285"/>
      <c r="M255" s="286"/>
      <c r="N255" s="287"/>
      <c r="O255" s="287"/>
      <c r="P255" s="287"/>
      <c r="Q255" s="287"/>
      <c r="R255" s="287"/>
      <c r="S255" s="287"/>
      <c r="T255" s="28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9" t="s">
        <v>164</v>
      </c>
      <c r="AU255" s="289" t="s">
        <v>85</v>
      </c>
      <c r="AV255" s="15" t="s">
        <v>83</v>
      </c>
      <c r="AW255" s="15" t="s">
        <v>31</v>
      </c>
      <c r="AX255" s="15" t="s">
        <v>75</v>
      </c>
      <c r="AY255" s="289" t="s">
        <v>154</v>
      </c>
    </row>
    <row r="256" s="13" customFormat="1">
      <c r="A256" s="13"/>
      <c r="B256" s="257"/>
      <c r="C256" s="258"/>
      <c r="D256" s="259" t="s">
        <v>164</v>
      </c>
      <c r="E256" s="260" t="s">
        <v>1</v>
      </c>
      <c r="F256" s="261" t="s">
        <v>83</v>
      </c>
      <c r="G256" s="258"/>
      <c r="H256" s="262">
        <v>1</v>
      </c>
      <c r="I256" s="263"/>
      <c r="J256" s="258"/>
      <c r="K256" s="258"/>
      <c r="L256" s="264"/>
      <c r="M256" s="265"/>
      <c r="N256" s="266"/>
      <c r="O256" s="266"/>
      <c r="P256" s="266"/>
      <c r="Q256" s="266"/>
      <c r="R256" s="266"/>
      <c r="S256" s="266"/>
      <c r="T256" s="26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8" t="s">
        <v>164</v>
      </c>
      <c r="AU256" s="268" t="s">
        <v>85</v>
      </c>
      <c r="AV256" s="13" t="s">
        <v>85</v>
      </c>
      <c r="AW256" s="13" t="s">
        <v>31</v>
      </c>
      <c r="AX256" s="13" t="s">
        <v>75</v>
      </c>
      <c r="AY256" s="268" t="s">
        <v>154</v>
      </c>
    </row>
    <row r="257" s="14" customFormat="1">
      <c r="A257" s="14"/>
      <c r="B257" s="269"/>
      <c r="C257" s="270"/>
      <c r="D257" s="259" t="s">
        <v>164</v>
      </c>
      <c r="E257" s="271" t="s">
        <v>1</v>
      </c>
      <c r="F257" s="272" t="s">
        <v>166</v>
      </c>
      <c r="G257" s="270"/>
      <c r="H257" s="273">
        <v>1</v>
      </c>
      <c r="I257" s="274"/>
      <c r="J257" s="270"/>
      <c r="K257" s="270"/>
      <c r="L257" s="275"/>
      <c r="M257" s="302"/>
      <c r="N257" s="303"/>
      <c r="O257" s="303"/>
      <c r="P257" s="303"/>
      <c r="Q257" s="303"/>
      <c r="R257" s="303"/>
      <c r="S257" s="303"/>
      <c r="T257" s="30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9" t="s">
        <v>164</v>
      </c>
      <c r="AU257" s="279" t="s">
        <v>85</v>
      </c>
      <c r="AV257" s="14" t="s">
        <v>162</v>
      </c>
      <c r="AW257" s="14" t="s">
        <v>31</v>
      </c>
      <c r="AX257" s="14" t="s">
        <v>83</v>
      </c>
      <c r="AY257" s="279" t="s">
        <v>154</v>
      </c>
    </row>
    <row r="258" s="2" customFormat="1" ht="6.96" customHeight="1">
      <c r="A258" s="38"/>
      <c r="B258" s="66"/>
      <c r="C258" s="67"/>
      <c r="D258" s="67"/>
      <c r="E258" s="67"/>
      <c r="F258" s="67"/>
      <c r="G258" s="67"/>
      <c r="H258" s="67"/>
      <c r="I258" s="192"/>
      <c r="J258" s="67"/>
      <c r="K258" s="67"/>
      <c r="L258" s="44"/>
      <c r="M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</sheetData>
  <sheetProtection sheet="1" autoFilter="0" formatColumns="0" formatRows="0" objects="1" scenarios="1" spinCount="100000" saltValue="Y6BpA1Ov7YmAmF8ZvFv2BG5qkZO9odIJinNStAV1a1FrM9uKetGzfDXhge79Z4tnfTxKf4GR9kk200BwI9cpZQ==" hashValue="KD5ZeGsqXBgJN7xEiw6/8cR/Sm9pnNzwYJsEgGPP9MB2lUidSQVIjyauPQOw2ozCYbN+NfTZLsJ6RhFeOBc06Q==" algorithmName="SHA-512" password="CC35"/>
  <autoFilter ref="C121:K25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923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ROUND((SUM(BE121:BE193)),  2)</f>
        <v>0</v>
      </c>
      <c r="G33" s="38"/>
      <c r="H33" s="38"/>
      <c r="I33" s="171">
        <v>0.20999999999999999</v>
      </c>
      <c r="J33" s="170">
        <f>ROUND(((SUM(BE121:BE193))*I33),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ROUND((SUM(BF121:BF193)),  2)</f>
        <v>0</v>
      </c>
      <c r="G34" s="38"/>
      <c r="H34" s="38"/>
      <c r="I34" s="171">
        <v>0.14999999999999999</v>
      </c>
      <c r="J34" s="170">
        <f>ROUND(((SUM(BF121:BF193))*I34),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ROUND((SUM(BG121:BG193)),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ROUND((SUM(BH121:BH193)),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ROUND((SUM(BI121:BI193)),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10 - Oprava přejezdu P2467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136</v>
      </c>
      <c r="E98" s="211"/>
      <c r="F98" s="211"/>
      <c r="G98" s="211"/>
      <c r="H98" s="211"/>
      <c r="I98" s="212"/>
      <c r="J98" s="213">
        <f>J123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137</v>
      </c>
      <c r="E99" s="211"/>
      <c r="F99" s="211"/>
      <c r="G99" s="211"/>
      <c r="H99" s="211"/>
      <c r="I99" s="212"/>
      <c r="J99" s="213">
        <f>J145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138</v>
      </c>
      <c r="E100" s="211"/>
      <c r="F100" s="211"/>
      <c r="G100" s="211"/>
      <c r="H100" s="211"/>
      <c r="I100" s="212"/>
      <c r="J100" s="213">
        <f>J165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639</v>
      </c>
      <c r="E101" s="211"/>
      <c r="F101" s="211"/>
      <c r="G101" s="211"/>
      <c r="H101" s="211"/>
      <c r="I101" s="212"/>
      <c r="J101" s="213">
        <f>J189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Oprava trati v úseku Brandýsek - Kralupy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10 - Oprava přejezdu P2467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56" t="s">
        <v>22</v>
      </c>
      <c r="J115" s="79" t="str">
        <f>IF(J12="","",J12)</f>
        <v>6. 4. 2020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156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56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140</v>
      </c>
      <c r="D120" s="218" t="s">
        <v>60</v>
      </c>
      <c r="E120" s="218" t="s">
        <v>56</v>
      </c>
      <c r="F120" s="218" t="s">
        <v>57</v>
      </c>
      <c r="G120" s="218" t="s">
        <v>141</v>
      </c>
      <c r="H120" s="218" t="s">
        <v>142</v>
      </c>
      <c r="I120" s="219" t="s">
        <v>143</v>
      </c>
      <c r="J120" s="218" t="s">
        <v>131</v>
      </c>
      <c r="K120" s="220" t="s">
        <v>144</v>
      </c>
      <c r="L120" s="221"/>
      <c r="M120" s="100" t="s">
        <v>1</v>
      </c>
      <c r="N120" s="101" t="s">
        <v>39</v>
      </c>
      <c r="O120" s="101" t="s">
        <v>145</v>
      </c>
      <c r="P120" s="101" t="s">
        <v>146</v>
      </c>
      <c r="Q120" s="101" t="s">
        <v>147</v>
      </c>
      <c r="R120" s="101" t="s">
        <v>148</v>
      </c>
      <c r="S120" s="101" t="s">
        <v>149</v>
      </c>
      <c r="T120" s="102" t="s">
        <v>150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151</v>
      </c>
      <c r="D121" s="40"/>
      <c r="E121" s="40"/>
      <c r="F121" s="40"/>
      <c r="G121" s="40"/>
      <c r="H121" s="40"/>
      <c r="I121" s="154"/>
      <c r="J121" s="222">
        <f>BK121</f>
        <v>0</v>
      </c>
      <c r="K121" s="40"/>
      <c r="L121" s="44"/>
      <c r="M121" s="103"/>
      <c r="N121" s="223"/>
      <c r="O121" s="104"/>
      <c r="P121" s="224">
        <f>P122</f>
        <v>0</v>
      </c>
      <c r="Q121" s="104"/>
      <c r="R121" s="224">
        <f>R122</f>
        <v>43.920679999999997</v>
      </c>
      <c r="S121" s="104"/>
      <c r="T121" s="225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133</v>
      </c>
      <c r="BK121" s="226">
        <f>BK122</f>
        <v>0</v>
      </c>
    </row>
    <row r="122" s="12" customFormat="1" ht="25.92" customHeight="1">
      <c r="A122" s="12"/>
      <c r="B122" s="227"/>
      <c r="C122" s="228"/>
      <c r="D122" s="229" t="s">
        <v>74</v>
      </c>
      <c r="E122" s="230" t="s">
        <v>152</v>
      </c>
      <c r="F122" s="230" t="s">
        <v>153</v>
      </c>
      <c r="G122" s="228"/>
      <c r="H122" s="228"/>
      <c r="I122" s="231"/>
      <c r="J122" s="232">
        <f>BK122</f>
        <v>0</v>
      </c>
      <c r="K122" s="228"/>
      <c r="L122" s="233"/>
      <c r="M122" s="234"/>
      <c r="N122" s="235"/>
      <c r="O122" s="235"/>
      <c r="P122" s="236">
        <f>P123+P145+P165+P189</f>
        <v>0</v>
      </c>
      <c r="Q122" s="235"/>
      <c r="R122" s="236">
        <f>R123+R145+R165+R189</f>
        <v>43.920679999999997</v>
      </c>
      <c r="S122" s="235"/>
      <c r="T122" s="237">
        <f>T123+T145+T165+T189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83</v>
      </c>
      <c r="AT122" s="239" t="s">
        <v>74</v>
      </c>
      <c r="AU122" s="239" t="s">
        <v>75</v>
      </c>
      <c r="AY122" s="238" t="s">
        <v>154</v>
      </c>
      <c r="BK122" s="240">
        <f>BK123+BK145+BK165+BK189</f>
        <v>0</v>
      </c>
    </row>
    <row r="123" s="12" customFormat="1" ht="22.8" customHeight="1">
      <c r="A123" s="12"/>
      <c r="B123" s="227"/>
      <c r="C123" s="228"/>
      <c r="D123" s="229" t="s">
        <v>74</v>
      </c>
      <c r="E123" s="241" t="s">
        <v>85</v>
      </c>
      <c r="F123" s="241" t="s">
        <v>173</v>
      </c>
      <c r="G123" s="228"/>
      <c r="H123" s="228"/>
      <c r="I123" s="231"/>
      <c r="J123" s="242">
        <f>BK123</f>
        <v>0</v>
      </c>
      <c r="K123" s="228"/>
      <c r="L123" s="233"/>
      <c r="M123" s="234"/>
      <c r="N123" s="235"/>
      <c r="O123" s="235"/>
      <c r="P123" s="236">
        <f>SUM(P124:P144)</f>
        <v>0</v>
      </c>
      <c r="Q123" s="235"/>
      <c r="R123" s="236">
        <f>SUM(R124:R144)</f>
        <v>43.913679999999999</v>
      </c>
      <c r="S123" s="235"/>
      <c r="T123" s="237">
        <f>SUM(T124:T144)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74</v>
      </c>
      <c r="AU123" s="239" t="s">
        <v>83</v>
      </c>
      <c r="AY123" s="238" t="s">
        <v>154</v>
      </c>
      <c r="BK123" s="240">
        <f>SUM(BK124:BK144)</f>
        <v>0</v>
      </c>
    </row>
    <row r="124" s="2" customFormat="1" ht="21.75" customHeight="1">
      <c r="A124" s="38"/>
      <c r="B124" s="39"/>
      <c r="C124" s="243" t="s">
        <v>83</v>
      </c>
      <c r="D124" s="243" t="s">
        <v>156</v>
      </c>
      <c r="E124" s="244" t="s">
        <v>699</v>
      </c>
      <c r="F124" s="245" t="s">
        <v>700</v>
      </c>
      <c r="G124" s="246" t="s">
        <v>159</v>
      </c>
      <c r="H124" s="247">
        <v>124</v>
      </c>
      <c r="I124" s="248"/>
      <c r="J124" s="249">
        <f>ROUND(I124*H124,2)</f>
        <v>0</v>
      </c>
      <c r="K124" s="245" t="s">
        <v>160</v>
      </c>
      <c r="L124" s="250"/>
      <c r="M124" s="251" t="s">
        <v>1</v>
      </c>
      <c r="N124" s="252" t="s">
        <v>40</v>
      </c>
      <c r="O124" s="91"/>
      <c r="P124" s="253">
        <f>O124*H124</f>
        <v>0</v>
      </c>
      <c r="Q124" s="253">
        <v>0.00123</v>
      </c>
      <c r="R124" s="253">
        <f>Q124*H124</f>
        <v>0.15251999999999999</v>
      </c>
      <c r="S124" s="253">
        <v>0</v>
      </c>
      <c r="T124" s="25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5" t="s">
        <v>333</v>
      </c>
      <c r="AT124" s="255" t="s">
        <v>156</v>
      </c>
      <c r="AU124" s="255" t="s">
        <v>85</v>
      </c>
      <c r="AY124" s="17" t="s">
        <v>154</v>
      </c>
      <c r="BE124" s="256">
        <f>IF(N124="základní",J124,0)</f>
        <v>0</v>
      </c>
      <c r="BF124" s="256">
        <f>IF(N124="snížená",J124,0)</f>
        <v>0</v>
      </c>
      <c r="BG124" s="256">
        <f>IF(N124="zákl. přenesená",J124,0)</f>
        <v>0</v>
      </c>
      <c r="BH124" s="256">
        <f>IF(N124="sníž. přenesená",J124,0)</f>
        <v>0</v>
      </c>
      <c r="BI124" s="256">
        <f>IF(N124="nulová",J124,0)</f>
        <v>0</v>
      </c>
      <c r="BJ124" s="17" t="s">
        <v>83</v>
      </c>
      <c r="BK124" s="256">
        <f>ROUND(I124*H124,2)</f>
        <v>0</v>
      </c>
      <c r="BL124" s="17" t="s">
        <v>333</v>
      </c>
      <c r="BM124" s="255" t="s">
        <v>924</v>
      </c>
    </row>
    <row r="125" s="13" customFormat="1">
      <c r="A125" s="13"/>
      <c r="B125" s="257"/>
      <c r="C125" s="258"/>
      <c r="D125" s="259" t="s">
        <v>164</v>
      </c>
      <c r="E125" s="260" t="s">
        <v>1</v>
      </c>
      <c r="F125" s="261" t="s">
        <v>925</v>
      </c>
      <c r="G125" s="258"/>
      <c r="H125" s="262">
        <v>124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164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154</v>
      </c>
    </row>
    <row r="126" s="14" customFormat="1">
      <c r="A126" s="14"/>
      <c r="B126" s="269"/>
      <c r="C126" s="270"/>
      <c r="D126" s="259" t="s">
        <v>164</v>
      </c>
      <c r="E126" s="271" t="s">
        <v>1</v>
      </c>
      <c r="F126" s="272" t="s">
        <v>166</v>
      </c>
      <c r="G126" s="270"/>
      <c r="H126" s="273">
        <v>124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164</v>
      </c>
      <c r="AU126" s="279" t="s">
        <v>85</v>
      </c>
      <c r="AV126" s="14" t="s">
        <v>162</v>
      </c>
      <c r="AW126" s="14" t="s">
        <v>31</v>
      </c>
      <c r="AX126" s="14" t="s">
        <v>83</v>
      </c>
      <c r="AY126" s="279" t="s">
        <v>154</v>
      </c>
    </row>
    <row r="127" s="2" customFormat="1" ht="21.75" customHeight="1">
      <c r="A127" s="38"/>
      <c r="B127" s="39"/>
      <c r="C127" s="243" t="s">
        <v>85</v>
      </c>
      <c r="D127" s="243" t="s">
        <v>156</v>
      </c>
      <c r="E127" s="244" t="s">
        <v>184</v>
      </c>
      <c r="F127" s="245" t="s">
        <v>185</v>
      </c>
      <c r="G127" s="246" t="s">
        <v>159</v>
      </c>
      <c r="H127" s="247">
        <v>62</v>
      </c>
      <c r="I127" s="248"/>
      <c r="J127" s="249">
        <f>ROUND(I127*H127,2)</f>
        <v>0</v>
      </c>
      <c r="K127" s="245" t="s">
        <v>160</v>
      </c>
      <c r="L127" s="250"/>
      <c r="M127" s="251" t="s">
        <v>1</v>
      </c>
      <c r="N127" s="252" t="s">
        <v>40</v>
      </c>
      <c r="O127" s="91"/>
      <c r="P127" s="253">
        <f>O127*H127</f>
        <v>0</v>
      </c>
      <c r="Q127" s="253">
        <v>0.00018000000000000001</v>
      </c>
      <c r="R127" s="253">
        <f>Q127*H127</f>
        <v>0.011160000000000002</v>
      </c>
      <c r="S127" s="253">
        <v>0</v>
      </c>
      <c r="T127" s="25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5" t="s">
        <v>333</v>
      </c>
      <c r="AT127" s="255" t="s">
        <v>156</v>
      </c>
      <c r="AU127" s="255" t="s">
        <v>85</v>
      </c>
      <c r="AY127" s="17" t="s">
        <v>154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7" t="s">
        <v>83</v>
      </c>
      <c r="BK127" s="256">
        <f>ROUND(I127*H127,2)</f>
        <v>0</v>
      </c>
      <c r="BL127" s="17" t="s">
        <v>333</v>
      </c>
      <c r="BM127" s="255" t="s">
        <v>926</v>
      </c>
    </row>
    <row r="128" s="13" customFormat="1">
      <c r="A128" s="13"/>
      <c r="B128" s="257"/>
      <c r="C128" s="258"/>
      <c r="D128" s="259" t="s">
        <v>164</v>
      </c>
      <c r="E128" s="260" t="s">
        <v>1</v>
      </c>
      <c r="F128" s="261" t="s">
        <v>927</v>
      </c>
      <c r="G128" s="258"/>
      <c r="H128" s="262">
        <v>62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164</v>
      </c>
      <c r="AU128" s="268" t="s">
        <v>85</v>
      </c>
      <c r="AV128" s="13" t="s">
        <v>85</v>
      </c>
      <c r="AW128" s="13" t="s">
        <v>31</v>
      </c>
      <c r="AX128" s="13" t="s">
        <v>75</v>
      </c>
      <c r="AY128" s="268" t="s">
        <v>154</v>
      </c>
    </row>
    <row r="129" s="14" customFormat="1">
      <c r="A129" s="14"/>
      <c r="B129" s="269"/>
      <c r="C129" s="270"/>
      <c r="D129" s="259" t="s">
        <v>164</v>
      </c>
      <c r="E129" s="271" t="s">
        <v>1</v>
      </c>
      <c r="F129" s="272" t="s">
        <v>166</v>
      </c>
      <c r="G129" s="270"/>
      <c r="H129" s="273">
        <v>62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9" t="s">
        <v>164</v>
      </c>
      <c r="AU129" s="279" t="s">
        <v>85</v>
      </c>
      <c r="AV129" s="14" t="s">
        <v>162</v>
      </c>
      <c r="AW129" s="14" t="s">
        <v>31</v>
      </c>
      <c r="AX129" s="14" t="s">
        <v>83</v>
      </c>
      <c r="AY129" s="279" t="s">
        <v>154</v>
      </c>
    </row>
    <row r="130" s="2" customFormat="1" ht="21.75" customHeight="1">
      <c r="A130" s="38"/>
      <c r="B130" s="39"/>
      <c r="C130" s="243" t="s">
        <v>174</v>
      </c>
      <c r="D130" s="243" t="s">
        <v>156</v>
      </c>
      <c r="E130" s="244" t="s">
        <v>712</v>
      </c>
      <c r="F130" s="245" t="s">
        <v>713</v>
      </c>
      <c r="G130" s="246" t="s">
        <v>470</v>
      </c>
      <c r="H130" s="247">
        <v>3</v>
      </c>
      <c r="I130" s="248"/>
      <c r="J130" s="249">
        <f>ROUND(I130*H130,2)</f>
        <v>0</v>
      </c>
      <c r="K130" s="245" t="s">
        <v>160</v>
      </c>
      <c r="L130" s="250"/>
      <c r="M130" s="251" t="s">
        <v>1</v>
      </c>
      <c r="N130" s="252" t="s">
        <v>40</v>
      </c>
      <c r="O130" s="91"/>
      <c r="P130" s="253">
        <f>O130*H130</f>
        <v>0</v>
      </c>
      <c r="Q130" s="253">
        <v>0</v>
      </c>
      <c r="R130" s="253">
        <f>Q130*H130</f>
        <v>0</v>
      </c>
      <c r="S130" s="253">
        <v>0</v>
      </c>
      <c r="T130" s="25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5" t="s">
        <v>161</v>
      </c>
      <c r="AT130" s="255" t="s">
        <v>156</v>
      </c>
      <c r="AU130" s="255" t="s">
        <v>85</v>
      </c>
      <c r="AY130" s="17" t="s">
        <v>154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7" t="s">
        <v>83</v>
      </c>
      <c r="BK130" s="256">
        <f>ROUND(I130*H130,2)</f>
        <v>0</v>
      </c>
      <c r="BL130" s="17" t="s">
        <v>162</v>
      </c>
      <c r="BM130" s="255" t="s">
        <v>928</v>
      </c>
    </row>
    <row r="131" s="13" customFormat="1">
      <c r="A131" s="13"/>
      <c r="B131" s="257"/>
      <c r="C131" s="258"/>
      <c r="D131" s="259" t="s">
        <v>164</v>
      </c>
      <c r="E131" s="260" t="s">
        <v>1</v>
      </c>
      <c r="F131" s="261" t="s">
        <v>174</v>
      </c>
      <c r="G131" s="258"/>
      <c r="H131" s="262">
        <v>3</v>
      </c>
      <c r="I131" s="263"/>
      <c r="J131" s="258"/>
      <c r="K131" s="258"/>
      <c r="L131" s="264"/>
      <c r="M131" s="265"/>
      <c r="N131" s="266"/>
      <c r="O131" s="266"/>
      <c r="P131" s="266"/>
      <c r="Q131" s="266"/>
      <c r="R131" s="266"/>
      <c r="S131" s="266"/>
      <c r="T131" s="26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8" t="s">
        <v>164</v>
      </c>
      <c r="AU131" s="268" t="s">
        <v>85</v>
      </c>
      <c r="AV131" s="13" t="s">
        <v>85</v>
      </c>
      <c r="AW131" s="13" t="s">
        <v>31</v>
      </c>
      <c r="AX131" s="13" t="s">
        <v>75</v>
      </c>
      <c r="AY131" s="268" t="s">
        <v>154</v>
      </c>
    </row>
    <row r="132" s="14" customFormat="1">
      <c r="A132" s="14"/>
      <c r="B132" s="269"/>
      <c r="C132" s="270"/>
      <c r="D132" s="259" t="s">
        <v>164</v>
      </c>
      <c r="E132" s="271" t="s">
        <v>1</v>
      </c>
      <c r="F132" s="272" t="s">
        <v>166</v>
      </c>
      <c r="G132" s="270"/>
      <c r="H132" s="273">
        <v>3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9" t="s">
        <v>164</v>
      </c>
      <c r="AU132" s="279" t="s">
        <v>85</v>
      </c>
      <c r="AV132" s="14" t="s">
        <v>162</v>
      </c>
      <c r="AW132" s="14" t="s">
        <v>31</v>
      </c>
      <c r="AX132" s="14" t="s">
        <v>83</v>
      </c>
      <c r="AY132" s="279" t="s">
        <v>154</v>
      </c>
    </row>
    <row r="133" s="2" customFormat="1" ht="21.75" customHeight="1">
      <c r="A133" s="38"/>
      <c r="B133" s="39"/>
      <c r="C133" s="243" t="s">
        <v>162</v>
      </c>
      <c r="D133" s="243" t="s">
        <v>156</v>
      </c>
      <c r="E133" s="244" t="s">
        <v>723</v>
      </c>
      <c r="F133" s="245" t="s">
        <v>724</v>
      </c>
      <c r="G133" s="246" t="s">
        <v>177</v>
      </c>
      <c r="H133" s="247">
        <v>15.75</v>
      </c>
      <c r="I133" s="248"/>
      <c r="J133" s="249">
        <f>ROUND(I133*H133,2)</f>
        <v>0</v>
      </c>
      <c r="K133" s="245" t="s">
        <v>160</v>
      </c>
      <c r="L133" s="250"/>
      <c r="M133" s="251" t="s">
        <v>1</v>
      </c>
      <c r="N133" s="252" t="s">
        <v>40</v>
      </c>
      <c r="O133" s="91"/>
      <c r="P133" s="253">
        <f>O133*H133</f>
        <v>0</v>
      </c>
      <c r="Q133" s="253">
        <v>1</v>
      </c>
      <c r="R133" s="253">
        <f>Q133*H133</f>
        <v>15.75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161</v>
      </c>
      <c r="AT133" s="255" t="s">
        <v>156</v>
      </c>
      <c r="AU133" s="255" t="s">
        <v>85</v>
      </c>
      <c r="AY133" s="17" t="s">
        <v>154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83</v>
      </c>
      <c r="BK133" s="256">
        <f>ROUND(I133*H133,2)</f>
        <v>0</v>
      </c>
      <c r="BL133" s="17" t="s">
        <v>162</v>
      </c>
      <c r="BM133" s="255" t="s">
        <v>929</v>
      </c>
    </row>
    <row r="134" s="13" customFormat="1">
      <c r="A134" s="13"/>
      <c r="B134" s="257"/>
      <c r="C134" s="258"/>
      <c r="D134" s="259" t="s">
        <v>164</v>
      </c>
      <c r="E134" s="260" t="s">
        <v>1</v>
      </c>
      <c r="F134" s="261" t="s">
        <v>930</v>
      </c>
      <c r="G134" s="258"/>
      <c r="H134" s="262">
        <v>15.75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164</v>
      </c>
      <c r="AU134" s="268" t="s">
        <v>85</v>
      </c>
      <c r="AV134" s="13" t="s">
        <v>85</v>
      </c>
      <c r="AW134" s="13" t="s">
        <v>31</v>
      </c>
      <c r="AX134" s="13" t="s">
        <v>75</v>
      </c>
      <c r="AY134" s="268" t="s">
        <v>154</v>
      </c>
    </row>
    <row r="135" s="14" customFormat="1">
      <c r="A135" s="14"/>
      <c r="B135" s="269"/>
      <c r="C135" s="270"/>
      <c r="D135" s="259" t="s">
        <v>164</v>
      </c>
      <c r="E135" s="271" t="s">
        <v>1</v>
      </c>
      <c r="F135" s="272" t="s">
        <v>166</v>
      </c>
      <c r="G135" s="270"/>
      <c r="H135" s="273">
        <v>15.75</v>
      </c>
      <c r="I135" s="274"/>
      <c r="J135" s="270"/>
      <c r="K135" s="270"/>
      <c r="L135" s="275"/>
      <c r="M135" s="276"/>
      <c r="N135" s="277"/>
      <c r="O135" s="277"/>
      <c r="P135" s="277"/>
      <c r="Q135" s="277"/>
      <c r="R135" s="277"/>
      <c r="S135" s="277"/>
      <c r="T135" s="27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9" t="s">
        <v>164</v>
      </c>
      <c r="AU135" s="279" t="s">
        <v>85</v>
      </c>
      <c r="AV135" s="14" t="s">
        <v>162</v>
      </c>
      <c r="AW135" s="14" t="s">
        <v>31</v>
      </c>
      <c r="AX135" s="14" t="s">
        <v>83</v>
      </c>
      <c r="AY135" s="279" t="s">
        <v>154</v>
      </c>
    </row>
    <row r="136" s="2" customFormat="1" ht="21.75" customHeight="1">
      <c r="A136" s="38"/>
      <c r="B136" s="39"/>
      <c r="C136" s="243" t="s">
        <v>191</v>
      </c>
      <c r="D136" s="243" t="s">
        <v>156</v>
      </c>
      <c r="E136" s="244" t="s">
        <v>727</v>
      </c>
      <c r="F136" s="245" t="s">
        <v>728</v>
      </c>
      <c r="G136" s="246" t="s">
        <v>177</v>
      </c>
      <c r="H136" s="247">
        <v>14</v>
      </c>
      <c r="I136" s="248"/>
      <c r="J136" s="249">
        <f>ROUND(I136*H136,2)</f>
        <v>0</v>
      </c>
      <c r="K136" s="245" t="s">
        <v>160</v>
      </c>
      <c r="L136" s="250"/>
      <c r="M136" s="251" t="s">
        <v>1</v>
      </c>
      <c r="N136" s="252" t="s">
        <v>40</v>
      </c>
      <c r="O136" s="91"/>
      <c r="P136" s="253">
        <f>O136*H136</f>
        <v>0</v>
      </c>
      <c r="Q136" s="253">
        <v>1</v>
      </c>
      <c r="R136" s="253">
        <f>Q136*H136</f>
        <v>14</v>
      </c>
      <c r="S136" s="253">
        <v>0</v>
      </c>
      <c r="T136" s="25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5" t="s">
        <v>161</v>
      </c>
      <c r="AT136" s="255" t="s">
        <v>156</v>
      </c>
      <c r="AU136" s="255" t="s">
        <v>85</v>
      </c>
      <c r="AY136" s="17" t="s">
        <v>154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7" t="s">
        <v>83</v>
      </c>
      <c r="BK136" s="256">
        <f>ROUND(I136*H136,2)</f>
        <v>0</v>
      </c>
      <c r="BL136" s="17" t="s">
        <v>162</v>
      </c>
      <c r="BM136" s="255" t="s">
        <v>931</v>
      </c>
    </row>
    <row r="137" s="13" customFormat="1">
      <c r="A137" s="13"/>
      <c r="B137" s="257"/>
      <c r="C137" s="258"/>
      <c r="D137" s="259" t="s">
        <v>164</v>
      </c>
      <c r="E137" s="260" t="s">
        <v>1</v>
      </c>
      <c r="F137" s="261" t="s">
        <v>932</v>
      </c>
      <c r="G137" s="258"/>
      <c r="H137" s="262">
        <v>14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164</v>
      </c>
      <c r="AU137" s="268" t="s">
        <v>85</v>
      </c>
      <c r="AV137" s="13" t="s">
        <v>85</v>
      </c>
      <c r="AW137" s="13" t="s">
        <v>31</v>
      </c>
      <c r="AX137" s="13" t="s">
        <v>75</v>
      </c>
      <c r="AY137" s="268" t="s">
        <v>154</v>
      </c>
    </row>
    <row r="138" s="14" customFormat="1">
      <c r="A138" s="14"/>
      <c r="B138" s="269"/>
      <c r="C138" s="270"/>
      <c r="D138" s="259" t="s">
        <v>164</v>
      </c>
      <c r="E138" s="271" t="s">
        <v>1</v>
      </c>
      <c r="F138" s="272" t="s">
        <v>166</v>
      </c>
      <c r="G138" s="270"/>
      <c r="H138" s="273">
        <v>14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164</v>
      </c>
      <c r="AU138" s="279" t="s">
        <v>85</v>
      </c>
      <c r="AV138" s="14" t="s">
        <v>162</v>
      </c>
      <c r="AW138" s="14" t="s">
        <v>31</v>
      </c>
      <c r="AX138" s="14" t="s">
        <v>83</v>
      </c>
      <c r="AY138" s="279" t="s">
        <v>154</v>
      </c>
    </row>
    <row r="139" s="2" customFormat="1" ht="21.75" customHeight="1">
      <c r="A139" s="38"/>
      <c r="B139" s="39"/>
      <c r="C139" s="243" t="s">
        <v>197</v>
      </c>
      <c r="D139" s="243" t="s">
        <v>156</v>
      </c>
      <c r="E139" s="244" t="s">
        <v>730</v>
      </c>
      <c r="F139" s="245" t="s">
        <v>731</v>
      </c>
      <c r="G139" s="246" t="s">
        <v>177</v>
      </c>
      <c r="H139" s="247">
        <v>14</v>
      </c>
      <c r="I139" s="248"/>
      <c r="J139" s="249">
        <f>ROUND(I139*H139,2)</f>
        <v>0</v>
      </c>
      <c r="K139" s="245" t="s">
        <v>160</v>
      </c>
      <c r="L139" s="250"/>
      <c r="M139" s="251" t="s">
        <v>1</v>
      </c>
      <c r="N139" s="252" t="s">
        <v>40</v>
      </c>
      <c r="O139" s="91"/>
      <c r="P139" s="253">
        <f>O139*H139</f>
        <v>0</v>
      </c>
      <c r="Q139" s="253">
        <v>1</v>
      </c>
      <c r="R139" s="253">
        <f>Q139*H139</f>
        <v>14</v>
      </c>
      <c r="S139" s="253">
        <v>0</v>
      </c>
      <c r="T139" s="25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5" t="s">
        <v>161</v>
      </c>
      <c r="AT139" s="255" t="s">
        <v>156</v>
      </c>
      <c r="AU139" s="255" t="s">
        <v>85</v>
      </c>
      <c r="AY139" s="17" t="s">
        <v>154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7" t="s">
        <v>83</v>
      </c>
      <c r="BK139" s="256">
        <f>ROUND(I139*H139,2)</f>
        <v>0</v>
      </c>
      <c r="BL139" s="17" t="s">
        <v>162</v>
      </c>
      <c r="BM139" s="255" t="s">
        <v>933</v>
      </c>
    </row>
    <row r="140" s="13" customFormat="1">
      <c r="A140" s="13"/>
      <c r="B140" s="257"/>
      <c r="C140" s="258"/>
      <c r="D140" s="259" t="s">
        <v>164</v>
      </c>
      <c r="E140" s="260" t="s">
        <v>1</v>
      </c>
      <c r="F140" s="261" t="s">
        <v>932</v>
      </c>
      <c r="G140" s="258"/>
      <c r="H140" s="262">
        <v>14</v>
      </c>
      <c r="I140" s="263"/>
      <c r="J140" s="258"/>
      <c r="K140" s="258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164</v>
      </c>
      <c r="AU140" s="268" t="s">
        <v>85</v>
      </c>
      <c r="AV140" s="13" t="s">
        <v>85</v>
      </c>
      <c r="AW140" s="13" t="s">
        <v>31</v>
      </c>
      <c r="AX140" s="13" t="s">
        <v>75</v>
      </c>
      <c r="AY140" s="268" t="s">
        <v>154</v>
      </c>
    </row>
    <row r="141" s="14" customFormat="1">
      <c r="A141" s="14"/>
      <c r="B141" s="269"/>
      <c r="C141" s="270"/>
      <c r="D141" s="259" t="s">
        <v>164</v>
      </c>
      <c r="E141" s="271" t="s">
        <v>1</v>
      </c>
      <c r="F141" s="272" t="s">
        <v>166</v>
      </c>
      <c r="G141" s="270"/>
      <c r="H141" s="273">
        <v>14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9" t="s">
        <v>164</v>
      </c>
      <c r="AU141" s="279" t="s">
        <v>85</v>
      </c>
      <c r="AV141" s="14" t="s">
        <v>162</v>
      </c>
      <c r="AW141" s="14" t="s">
        <v>31</v>
      </c>
      <c r="AX141" s="14" t="s">
        <v>83</v>
      </c>
      <c r="AY141" s="279" t="s">
        <v>154</v>
      </c>
    </row>
    <row r="142" s="2" customFormat="1" ht="21.75" customHeight="1">
      <c r="A142" s="38"/>
      <c r="B142" s="39"/>
      <c r="C142" s="243" t="s">
        <v>206</v>
      </c>
      <c r="D142" s="243" t="s">
        <v>156</v>
      </c>
      <c r="E142" s="244" t="s">
        <v>376</v>
      </c>
      <c r="F142" s="245" t="s">
        <v>377</v>
      </c>
      <c r="G142" s="246" t="s">
        <v>216</v>
      </c>
      <c r="H142" s="247">
        <v>70</v>
      </c>
      <c r="I142" s="248"/>
      <c r="J142" s="249">
        <f>ROUND(I142*H142,2)</f>
        <v>0</v>
      </c>
      <c r="K142" s="245" t="s">
        <v>160</v>
      </c>
      <c r="L142" s="250"/>
      <c r="M142" s="251" t="s">
        <v>1</v>
      </c>
      <c r="N142" s="252" t="s">
        <v>40</v>
      </c>
      <c r="O142" s="91"/>
      <c r="P142" s="253">
        <f>O142*H142</f>
        <v>0</v>
      </c>
      <c r="Q142" s="253">
        <v>0</v>
      </c>
      <c r="R142" s="253">
        <f>Q142*H142</f>
        <v>0</v>
      </c>
      <c r="S142" s="253">
        <v>0</v>
      </c>
      <c r="T142" s="25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5" t="s">
        <v>161</v>
      </c>
      <c r="AT142" s="255" t="s">
        <v>156</v>
      </c>
      <c r="AU142" s="255" t="s">
        <v>85</v>
      </c>
      <c r="AY142" s="17" t="s">
        <v>154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7" t="s">
        <v>83</v>
      </c>
      <c r="BK142" s="256">
        <f>ROUND(I142*H142,2)</f>
        <v>0</v>
      </c>
      <c r="BL142" s="17" t="s">
        <v>162</v>
      </c>
      <c r="BM142" s="255" t="s">
        <v>934</v>
      </c>
    </row>
    <row r="143" s="13" customFormat="1">
      <c r="A143" s="13"/>
      <c r="B143" s="257"/>
      <c r="C143" s="258"/>
      <c r="D143" s="259" t="s">
        <v>164</v>
      </c>
      <c r="E143" s="260" t="s">
        <v>1</v>
      </c>
      <c r="F143" s="261" t="s">
        <v>935</v>
      </c>
      <c r="G143" s="258"/>
      <c r="H143" s="262">
        <v>70</v>
      </c>
      <c r="I143" s="263"/>
      <c r="J143" s="258"/>
      <c r="K143" s="258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164</v>
      </c>
      <c r="AU143" s="268" t="s">
        <v>85</v>
      </c>
      <c r="AV143" s="13" t="s">
        <v>85</v>
      </c>
      <c r="AW143" s="13" t="s">
        <v>31</v>
      </c>
      <c r="AX143" s="13" t="s">
        <v>75</v>
      </c>
      <c r="AY143" s="268" t="s">
        <v>154</v>
      </c>
    </row>
    <row r="144" s="14" customFormat="1">
      <c r="A144" s="14"/>
      <c r="B144" s="269"/>
      <c r="C144" s="270"/>
      <c r="D144" s="259" t="s">
        <v>164</v>
      </c>
      <c r="E144" s="271" t="s">
        <v>1</v>
      </c>
      <c r="F144" s="272" t="s">
        <v>166</v>
      </c>
      <c r="G144" s="270"/>
      <c r="H144" s="273">
        <v>70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164</v>
      </c>
      <c r="AU144" s="279" t="s">
        <v>85</v>
      </c>
      <c r="AV144" s="14" t="s">
        <v>162</v>
      </c>
      <c r="AW144" s="14" t="s">
        <v>31</v>
      </c>
      <c r="AX144" s="14" t="s">
        <v>83</v>
      </c>
      <c r="AY144" s="279" t="s">
        <v>154</v>
      </c>
    </row>
    <row r="145" s="12" customFormat="1" ht="22.8" customHeight="1">
      <c r="A145" s="12"/>
      <c r="B145" s="227"/>
      <c r="C145" s="228"/>
      <c r="D145" s="229" t="s">
        <v>74</v>
      </c>
      <c r="E145" s="241" t="s">
        <v>191</v>
      </c>
      <c r="F145" s="241" t="s">
        <v>196</v>
      </c>
      <c r="G145" s="228"/>
      <c r="H145" s="228"/>
      <c r="I145" s="231"/>
      <c r="J145" s="242">
        <f>BK145</f>
        <v>0</v>
      </c>
      <c r="K145" s="228"/>
      <c r="L145" s="233"/>
      <c r="M145" s="234"/>
      <c r="N145" s="235"/>
      <c r="O145" s="235"/>
      <c r="P145" s="236">
        <f>SUM(P146:P164)</f>
        <v>0</v>
      </c>
      <c r="Q145" s="235"/>
      <c r="R145" s="236">
        <f>SUM(R146:R164)</f>
        <v>0.0070000000000000001</v>
      </c>
      <c r="S145" s="235"/>
      <c r="T145" s="237">
        <f>SUM(T146:T164)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8" t="s">
        <v>83</v>
      </c>
      <c r="AT145" s="239" t="s">
        <v>74</v>
      </c>
      <c r="AU145" s="239" t="s">
        <v>83</v>
      </c>
      <c r="AY145" s="238" t="s">
        <v>154</v>
      </c>
      <c r="BK145" s="240">
        <f>SUM(BK146:BK164)</f>
        <v>0</v>
      </c>
    </row>
    <row r="146" s="2" customFormat="1" ht="33" customHeight="1">
      <c r="A146" s="38"/>
      <c r="B146" s="39"/>
      <c r="C146" s="290" t="s">
        <v>161</v>
      </c>
      <c r="D146" s="290" t="s">
        <v>198</v>
      </c>
      <c r="E146" s="291" t="s">
        <v>936</v>
      </c>
      <c r="F146" s="292" t="s">
        <v>937</v>
      </c>
      <c r="G146" s="293" t="s">
        <v>170</v>
      </c>
      <c r="H146" s="294">
        <v>27</v>
      </c>
      <c r="I146" s="295"/>
      <c r="J146" s="296">
        <f>ROUND(I146*H146,2)</f>
        <v>0</v>
      </c>
      <c r="K146" s="292" t="s">
        <v>160</v>
      </c>
      <c r="L146" s="44"/>
      <c r="M146" s="297" t="s">
        <v>1</v>
      </c>
      <c r="N146" s="298" t="s">
        <v>40</v>
      </c>
      <c r="O146" s="91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5" t="s">
        <v>162</v>
      </c>
      <c r="AT146" s="255" t="s">
        <v>198</v>
      </c>
      <c r="AU146" s="255" t="s">
        <v>85</v>
      </c>
      <c r="AY146" s="17" t="s">
        <v>154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7" t="s">
        <v>83</v>
      </c>
      <c r="BK146" s="256">
        <f>ROUND(I146*H146,2)</f>
        <v>0</v>
      </c>
      <c r="BL146" s="17" t="s">
        <v>162</v>
      </c>
      <c r="BM146" s="255" t="s">
        <v>938</v>
      </c>
    </row>
    <row r="147" s="2" customFormat="1">
      <c r="A147" s="38"/>
      <c r="B147" s="39"/>
      <c r="C147" s="40"/>
      <c r="D147" s="259" t="s">
        <v>202</v>
      </c>
      <c r="E147" s="40"/>
      <c r="F147" s="299" t="s">
        <v>939</v>
      </c>
      <c r="G147" s="40"/>
      <c r="H147" s="40"/>
      <c r="I147" s="154"/>
      <c r="J147" s="40"/>
      <c r="K147" s="40"/>
      <c r="L147" s="44"/>
      <c r="M147" s="300"/>
      <c r="N147" s="30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202</v>
      </c>
      <c r="AU147" s="17" t="s">
        <v>85</v>
      </c>
    </row>
    <row r="148" s="13" customFormat="1">
      <c r="A148" s="13"/>
      <c r="B148" s="257"/>
      <c r="C148" s="258"/>
      <c r="D148" s="259" t="s">
        <v>164</v>
      </c>
      <c r="E148" s="260" t="s">
        <v>1</v>
      </c>
      <c r="F148" s="261" t="s">
        <v>330</v>
      </c>
      <c r="G148" s="258"/>
      <c r="H148" s="262">
        <v>27</v>
      </c>
      <c r="I148" s="263"/>
      <c r="J148" s="258"/>
      <c r="K148" s="258"/>
      <c r="L148" s="264"/>
      <c r="M148" s="265"/>
      <c r="N148" s="266"/>
      <c r="O148" s="266"/>
      <c r="P148" s="266"/>
      <c r="Q148" s="266"/>
      <c r="R148" s="266"/>
      <c r="S148" s="266"/>
      <c r="T148" s="26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8" t="s">
        <v>164</v>
      </c>
      <c r="AU148" s="268" t="s">
        <v>85</v>
      </c>
      <c r="AV148" s="13" t="s">
        <v>85</v>
      </c>
      <c r="AW148" s="13" t="s">
        <v>31</v>
      </c>
      <c r="AX148" s="13" t="s">
        <v>75</v>
      </c>
      <c r="AY148" s="268" t="s">
        <v>154</v>
      </c>
    </row>
    <row r="149" s="14" customFormat="1">
      <c r="A149" s="14"/>
      <c r="B149" s="269"/>
      <c r="C149" s="270"/>
      <c r="D149" s="259" t="s">
        <v>164</v>
      </c>
      <c r="E149" s="271" t="s">
        <v>1</v>
      </c>
      <c r="F149" s="272" t="s">
        <v>166</v>
      </c>
      <c r="G149" s="270"/>
      <c r="H149" s="273">
        <v>27</v>
      </c>
      <c r="I149" s="274"/>
      <c r="J149" s="270"/>
      <c r="K149" s="270"/>
      <c r="L149" s="275"/>
      <c r="M149" s="276"/>
      <c r="N149" s="277"/>
      <c r="O149" s="277"/>
      <c r="P149" s="277"/>
      <c r="Q149" s="277"/>
      <c r="R149" s="277"/>
      <c r="S149" s="277"/>
      <c r="T149" s="27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9" t="s">
        <v>164</v>
      </c>
      <c r="AU149" s="279" t="s">
        <v>85</v>
      </c>
      <c r="AV149" s="14" t="s">
        <v>162</v>
      </c>
      <c r="AW149" s="14" t="s">
        <v>31</v>
      </c>
      <c r="AX149" s="14" t="s">
        <v>83</v>
      </c>
      <c r="AY149" s="279" t="s">
        <v>154</v>
      </c>
    </row>
    <row r="150" s="2" customFormat="1" ht="44.25" customHeight="1">
      <c r="A150" s="38"/>
      <c r="B150" s="39"/>
      <c r="C150" s="290" t="s">
        <v>221</v>
      </c>
      <c r="D150" s="290" t="s">
        <v>198</v>
      </c>
      <c r="E150" s="291" t="s">
        <v>940</v>
      </c>
      <c r="F150" s="292" t="s">
        <v>941</v>
      </c>
      <c r="G150" s="293" t="s">
        <v>216</v>
      </c>
      <c r="H150" s="294">
        <v>70</v>
      </c>
      <c r="I150" s="295"/>
      <c r="J150" s="296">
        <f>ROUND(I150*H150,2)</f>
        <v>0</v>
      </c>
      <c r="K150" s="292" t="s">
        <v>160</v>
      </c>
      <c r="L150" s="44"/>
      <c r="M150" s="297" t="s">
        <v>1</v>
      </c>
      <c r="N150" s="298" t="s">
        <v>40</v>
      </c>
      <c r="O150" s="91"/>
      <c r="P150" s="253">
        <f>O150*H150</f>
        <v>0</v>
      </c>
      <c r="Q150" s="253">
        <v>0</v>
      </c>
      <c r="R150" s="253">
        <f>Q150*H150</f>
        <v>0</v>
      </c>
      <c r="S150" s="253">
        <v>0</v>
      </c>
      <c r="T150" s="25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5" t="s">
        <v>162</v>
      </c>
      <c r="AT150" s="255" t="s">
        <v>198</v>
      </c>
      <c r="AU150" s="255" t="s">
        <v>85</v>
      </c>
      <c r="AY150" s="17" t="s">
        <v>154</v>
      </c>
      <c r="BE150" s="256">
        <f>IF(N150="základní",J150,0)</f>
        <v>0</v>
      </c>
      <c r="BF150" s="256">
        <f>IF(N150="snížená",J150,0)</f>
        <v>0</v>
      </c>
      <c r="BG150" s="256">
        <f>IF(N150="zákl. přenesená",J150,0)</f>
        <v>0</v>
      </c>
      <c r="BH150" s="256">
        <f>IF(N150="sníž. přenesená",J150,0)</f>
        <v>0</v>
      </c>
      <c r="BI150" s="256">
        <f>IF(N150="nulová",J150,0)</f>
        <v>0</v>
      </c>
      <c r="BJ150" s="17" t="s">
        <v>83</v>
      </c>
      <c r="BK150" s="256">
        <f>ROUND(I150*H150,2)</f>
        <v>0</v>
      </c>
      <c r="BL150" s="17" t="s">
        <v>162</v>
      </c>
      <c r="BM150" s="255" t="s">
        <v>942</v>
      </c>
    </row>
    <row r="151" s="2" customFormat="1">
      <c r="A151" s="38"/>
      <c r="B151" s="39"/>
      <c r="C151" s="40"/>
      <c r="D151" s="259" t="s">
        <v>202</v>
      </c>
      <c r="E151" s="40"/>
      <c r="F151" s="299" t="s">
        <v>943</v>
      </c>
      <c r="G151" s="40"/>
      <c r="H151" s="40"/>
      <c r="I151" s="154"/>
      <c r="J151" s="40"/>
      <c r="K151" s="40"/>
      <c r="L151" s="44"/>
      <c r="M151" s="300"/>
      <c r="N151" s="30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202</v>
      </c>
      <c r="AU151" s="17" t="s">
        <v>85</v>
      </c>
    </row>
    <row r="152" s="13" customFormat="1">
      <c r="A152" s="13"/>
      <c r="B152" s="257"/>
      <c r="C152" s="258"/>
      <c r="D152" s="259" t="s">
        <v>164</v>
      </c>
      <c r="E152" s="260" t="s">
        <v>1</v>
      </c>
      <c r="F152" s="261" t="s">
        <v>935</v>
      </c>
      <c r="G152" s="258"/>
      <c r="H152" s="262">
        <v>70</v>
      </c>
      <c r="I152" s="263"/>
      <c r="J152" s="258"/>
      <c r="K152" s="258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164</v>
      </c>
      <c r="AU152" s="268" t="s">
        <v>85</v>
      </c>
      <c r="AV152" s="13" t="s">
        <v>85</v>
      </c>
      <c r="AW152" s="13" t="s">
        <v>31</v>
      </c>
      <c r="AX152" s="13" t="s">
        <v>75</v>
      </c>
      <c r="AY152" s="268" t="s">
        <v>154</v>
      </c>
    </row>
    <row r="153" s="14" customFormat="1">
      <c r="A153" s="14"/>
      <c r="B153" s="269"/>
      <c r="C153" s="270"/>
      <c r="D153" s="259" t="s">
        <v>164</v>
      </c>
      <c r="E153" s="271" t="s">
        <v>1</v>
      </c>
      <c r="F153" s="272" t="s">
        <v>166</v>
      </c>
      <c r="G153" s="270"/>
      <c r="H153" s="273">
        <v>70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9" t="s">
        <v>164</v>
      </c>
      <c r="AU153" s="279" t="s">
        <v>85</v>
      </c>
      <c r="AV153" s="14" t="s">
        <v>162</v>
      </c>
      <c r="AW153" s="14" t="s">
        <v>31</v>
      </c>
      <c r="AX153" s="14" t="s">
        <v>83</v>
      </c>
      <c r="AY153" s="279" t="s">
        <v>154</v>
      </c>
    </row>
    <row r="154" s="2" customFormat="1" ht="66.75" customHeight="1">
      <c r="A154" s="38"/>
      <c r="B154" s="39"/>
      <c r="C154" s="290" t="s">
        <v>110</v>
      </c>
      <c r="D154" s="290" t="s">
        <v>198</v>
      </c>
      <c r="E154" s="291" t="s">
        <v>302</v>
      </c>
      <c r="F154" s="292" t="s">
        <v>303</v>
      </c>
      <c r="G154" s="293" t="s">
        <v>304</v>
      </c>
      <c r="H154" s="294">
        <v>62</v>
      </c>
      <c r="I154" s="295"/>
      <c r="J154" s="296">
        <f>ROUND(I154*H154,2)</f>
        <v>0</v>
      </c>
      <c r="K154" s="292" t="s">
        <v>160</v>
      </c>
      <c r="L154" s="44"/>
      <c r="M154" s="297" t="s">
        <v>1</v>
      </c>
      <c r="N154" s="298" t="s">
        <v>40</v>
      </c>
      <c r="O154" s="91"/>
      <c r="P154" s="253">
        <f>O154*H154</f>
        <v>0</v>
      </c>
      <c r="Q154" s="253">
        <v>0</v>
      </c>
      <c r="R154" s="253">
        <f>Q154*H154</f>
        <v>0</v>
      </c>
      <c r="S154" s="253">
        <v>0</v>
      </c>
      <c r="T154" s="25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5" t="s">
        <v>162</v>
      </c>
      <c r="AT154" s="255" t="s">
        <v>198</v>
      </c>
      <c r="AU154" s="255" t="s">
        <v>85</v>
      </c>
      <c r="AY154" s="17" t="s">
        <v>154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17" t="s">
        <v>83</v>
      </c>
      <c r="BK154" s="256">
        <f>ROUND(I154*H154,2)</f>
        <v>0</v>
      </c>
      <c r="BL154" s="17" t="s">
        <v>162</v>
      </c>
      <c r="BM154" s="255" t="s">
        <v>944</v>
      </c>
    </row>
    <row r="155" s="2" customFormat="1">
      <c r="A155" s="38"/>
      <c r="B155" s="39"/>
      <c r="C155" s="40"/>
      <c r="D155" s="259" t="s">
        <v>202</v>
      </c>
      <c r="E155" s="40"/>
      <c r="F155" s="299" t="s">
        <v>306</v>
      </c>
      <c r="G155" s="40"/>
      <c r="H155" s="40"/>
      <c r="I155" s="154"/>
      <c r="J155" s="40"/>
      <c r="K155" s="40"/>
      <c r="L155" s="44"/>
      <c r="M155" s="300"/>
      <c r="N155" s="30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202</v>
      </c>
      <c r="AU155" s="17" t="s">
        <v>85</v>
      </c>
    </row>
    <row r="156" s="13" customFormat="1">
      <c r="A156" s="13"/>
      <c r="B156" s="257"/>
      <c r="C156" s="258"/>
      <c r="D156" s="259" t="s">
        <v>164</v>
      </c>
      <c r="E156" s="260" t="s">
        <v>1</v>
      </c>
      <c r="F156" s="261" t="s">
        <v>927</v>
      </c>
      <c r="G156" s="258"/>
      <c r="H156" s="262">
        <v>62</v>
      </c>
      <c r="I156" s="263"/>
      <c r="J156" s="258"/>
      <c r="K156" s="258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164</v>
      </c>
      <c r="AU156" s="268" t="s">
        <v>85</v>
      </c>
      <c r="AV156" s="13" t="s">
        <v>85</v>
      </c>
      <c r="AW156" s="13" t="s">
        <v>31</v>
      </c>
      <c r="AX156" s="13" t="s">
        <v>75</v>
      </c>
      <c r="AY156" s="268" t="s">
        <v>154</v>
      </c>
    </row>
    <row r="157" s="14" customFormat="1">
      <c r="A157" s="14"/>
      <c r="B157" s="269"/>
      <c r="C157" s="270"/>
      <c r="D157" s="259" t="s">
        <v>164</v>
      </c>
      <c r="E157" s="271" t="s">
        <v>1</v>
      </c>
      <c r="F157" s="272" t="s">
        <v>166</v>
      </c>
      <c r="G157" s="270"/>
      <c r="H157" s="273">
        <v>62</v>
      </c>
      <c r="I157" s="274"/>
      <c r="J157" s="270"/>
      <c r="K157" s="270"/>
      <c r="L157" s="275"/>
      <c r="M157" s="276"/>
      <c r="N157" s="277"/>
      <c r="O157" s="277"/>
      <c r="P157" s="277"/>
      <c r="Q157" s="277"/>
      <c r="R157" s="277"/>
      <c r="S157" s="277"/>
      <c r="T157" s="27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9" t="s">
        <v>164</v>
      </c>
      <c r="AU157" s="279" t="s">
        <v>85</v>
      </c>
      <c r="AV157" s="14" t="s">
        <v>162</v>
      </c>
      <c r="AW157" s="14" t="s">
        <v>31</v>
      </c>
      <c r="AX157" s="14" t="s">
        <v>83</v>
      </c>
      <c r="AY157" s="279" t="s">
        <v>154</v>
      </c>
    </row>
    <row r="158" s="2" customFormat="1" ht="78" customHeight="1">
      <c r="A158" s="38"/>
      <c r="B158" s="39"/>
      <c r="C158" s="290" t="s">
        <v>113</v>
      </c>
      <c r="D158" s="290" t="s">
        <v>198</v>
      </c>
      <c r="E158" s="291" t="s">
        <v>775</v>
      </c>
      <c r="F158" s="292" t="s">
        <v>776</v>
      </c>
      <c r="G158" s="293" t="s">
        <v>216</v>
      </c>
      <c r="H158" s="294">
        <v>70</v>
      </c>
      <c r="I158" s="295"/>
      <c r="J158" s="296">
        <f>ROUND(I158*H158,2)</f>
        <v>0</v>
      </c>
      <c r="K158" s="292" t="s">
        <v>160</v>
      </c>
      <c r="L158" s="44"/>
      <c r="M158" s="297" t="s">
        <v>1</v>
      </c>
      <c r="N158" s="298" t="s">
        <v>40</v>
      </c>
      <c r="O158" s="91"/>
      <c r="P158" s="253">
        <f>O158*H158</f>
        <v>0</v>
      </c>
      <c r="Q158" s="253">
        <v>0</v>
      </c>
      <c r="R158" s="253">
        <f>Q158*H158</f>
        <v>0</v>
      </c>
      <c r="S158" s="253">
        <v>0</v>
      </c>
      <c r="T158" s="25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5" t="s">
        <v>162</v>
      </c>
      <c r="AT158" s="255" t="s">
        <v>198</v>
      </c>
      <c r="AU158" s="255" t="s">
        <v>85</v>
      </c>
      <c r="AY158" s="17" t="s">
        <v>154</v>
      </c>
      <c r="BE158" s="256">
        <f>IF(N158="základní",J158,0)</f>
        <v>0</v>
      </c>
      <c r="BF158" s="256">
        <f>IF(N158="snížená",J158,0)</f>
        <v>0</v>
      </c>
      <c r="BG158" s="256">
        <f>IF(N158="zákl. přenesená",J158,0)</f>
        <v>0</v>
      </c>
      <c r="BH158" s="256">
        <f>IF(N158="sníž. přenesená",J158,0)</f>
        <v>0</v>
      </c>
      <c r="BI158" s="256">
        <f>IF(N158="nulová",J158,0)</f>
        <v>0</v>
      </c>
      <c r="BJ158" s="17" t="s">
        <v>83</v>
      </c>
      <c r="BK158" s="256">
        <f>ROUND(I158*H158,2)</f>
        <v>0</v>
      </c>
      <c r="BL158" s="17" t="s">
        <v>162</v>
      </c>
      <c r="BM158" s="255" t="s">
        <v>945</v>
      </c>
    </row>
    <row r="159" s="13" customFormat="1">
      <c r="A159" s="13"/>
      <c r="B159" s="257"/>
      <c r="C159" s="258"/>
      <c r="D159" s="259" t="s">
        <v>164</v>
      </c>
      <c r="E159" s="260" t="s">
        <v>1</v>
      </c>
      <c r="F159" s="261" t="s">
        <v>935</v>
      </c>
      <c r="G159" s="258"/>
      <c r="H159" s="262">
        <v>70</v>
      </c>
      <c r="I159" s="263"/>
      <c r="J159" s="258"/>
      <c r="K159" s="258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164</v>
      </c>
      <c r="AU159" s="268" t="s">
        <v>85</v>
      </c>
      <c r="AV159" s="13" t="s">
        <v>85</v>
      </c>
      <c r="AW159" s="13" t="s">
        <v>31</v>
      </c>
      <c r="AX159" s="13" t="s">
        <v>75</v>
      </c>
      <c r="AY159" s="268" t="s">
        <v>154</v>
      </c>
    </row>
    <row r="160" s="14" customFormat="1">
      <c r="A160" s="14"/>
      <c r="B160" s="269"/>
      <c r="C160" s="270"/>
      <c r="D160" s="259" t="s">
        <v>164</v>
      </c>
      <c r="E160" s="271" t="s">
        <v>1</v>
      </c>
      <c r="F160" s="272" t="s">
        <v>166</v>
      </c>
      <c r="G160" s="270"/>
      <c r="H160" s="273">
        <v>70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9" t="s">
        <v>164</v>
      </c>
      <c r="AU160" s="279" t="s">
        <v>85</v>
      </c>
      <c r="AV160" s="14" t="s">
        <v>162</v>
      </c>
      <c r="AW160" s="14" t="s">
        <v>31</v>
      </c>
      <c r="AX160" s="14" t="s">
        <v>83</v>
      </c>
      <c r="AY160" s="279" t="s">
        <v>154</v>
      </c>
    </row>
    <row r="161" s="2" customFormat="1" ht="33" customHeight="1">
      <c r="A161" s="38"/>
      <c r="B161" s="39"/>
      <c r="C161" s="290" t="s">
        <v>123</v>
      </c>
      <c r="D161" s="290" t="s">
        <v>198</v>
      </c>
      <c r="E161" s="291" t="s">
        <v>655</v>
      </c>
      <c r="F161" s="292" t="s">
        <v>656</v>
      </c>
      <c r="G161" s="293" t="s">
        <v>216</v>
      </c>
      <c r="H161" s="294">
        <v>70</v>
      </c>
      <c r="I161" s="295"/>
      <c r="J161" s="296">
        <f>ROUND(I161*H161,2)</f>
        <v>0</v>
      </c>
      <c r="K161" s="292" t="s">
        <v>657</v>
      </c>
      <c r="L161" s="44"/>
      <c r="M161" s="297" t="s">
        <v>1</v>
      </c>
      <c r="N161" s="298" t="s">
        <v>40</v>
      </c>
      <c r="O161" s="91"/>
      <c r="P161" s="253">
        <f>O161*H161</f>
        <v>0</v>
      </c>
      <c r="Q161" s="253">
        <v>0.00010000000000000001</v>
      </c>
      <c r="R161" s="253">
        <f>Q161*H161</f>
        <v>0.0070000000000000001</v>
      </c>
      <c r="S161" s="253">
        <v>0</v>
      </c>
      <c r="T161" s="25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5" t="s">
        <v>162</v>
      </c>
      <c r="AT161" s="255" t="s">
        <v>198</v>
      </c>
      <c r="AU161" s="255" t="s">
        <v>85</v>
      </c>
      <c r="AY161" s="17" t="s">
        <v>154</v>
      </c>
      <c r="BE161" s="256">
        <f>IF(N161="základní",J161,0)</f>
        <v>0</v>
      </c>
      <c r="BF161" s="256">
        <f>IF(N161="snížená",J161,0)</f>
        <v>0</v>
      </c>
      <c r="BG161" s="256">
        <f>IF(N161="zákl. přenesená",J161,0)</f>
        <v>0</v>
      </c>
      <c r="BH161" s="256">
        <f>IF(N161="sníž. přenesená",J161,0)</f>
        <v>0</v>
      </c>
      <c r="BI161" s="256">
        <f>IF(N161="nulová",J161,0)</f>
        <v>0</v>
      </c>
      <c r="BJ161" s="17" t="s">
        <v>83</v>
      </c>
      <c r="BK161" s="256">
        <f>ROUND(I161*H161,2)</f>
        <v>0</v>
      </c>
      <c r="BL161" s="17" t="s">
        <v>162</v>
      </c>
      <c r="BM161" s="255" t="s">
        <v>946</v>
      </c>
    </row>
    <row r="162" s="2" customFormat="1">
      <c r="A162" s="38"/>
      <c r="B162" s="39"/>
      <c r="C162" s="40"/>
      <c r="D162" s="259" t="s">
        <v>202</v>
      </c>
      <c r="E162" s="40"/>
      <c r="F162" s="299" t="s">
        <v>659</v>
      </c>
      <c r="G162" s="40"/>
      <c r="H162" s="40"/>
      <c r="I162" s="154"/>
      <c r="J162" s="40"/>
      <c r="K162" s="40"/>
      <c r="L162" s="44"/>
      <c r="M162" s="300"/>
      <c r="N162" s="30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202</v>
      </c>
      <c r="AU162" s="17" t="s">
        <v>85</v>
      </c>
    </row>
    <row r="163" s="13" customFormat="1">
      <c r="A163" s="13"/>
      <c r="B163" s="257"/>
      <c r="C163" s="258"/>
      <c r="D163" s="259" t="s">
        <v>164</v>
      </c>
      <c r="E163" s="260" t="s">
        <v>1</v>
      </c>
      <c r="F163" s="261" t="s">
        <v>935</v>
      </c>
      <c r="G163" s="258"/>
      <c r="H163" s="262">
        <v>70</v>
      </c>
      <c r="I163" s="263"/>
      <c r="J163" s="258"/>
      <c r="K163" s="258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164</v>
      </c>
      <c r="AU163" s="268" t="s">
        <v>85</v>
      </c>
      <c r="AV163" s="13" t="s">
        <v>85</v>
      </c>
      <c r="AW163" s="13" t="s">
        <v>31</v>
      </c>
      <c r="AX163" s="13" t="s">
        <v>75</v>
      </c>
      <c r="AY163" s="268" t="s">
        <v>154</v>
      </c>
    </row>
    <row r="164" s="14" customFormat="1">
      <c r="A164" s="14"/>
      <c r="B164" s="269"/>
      <c r="C164" s="270"/>
      <c r="D164" s="259" t="s">
        <v>164</v>
      </c>
      <c r="E164" s="271" t="s">
        <v>1</v>
      </c>
      <c r="F164" s="272" t="s">
        <v>166</v>
      </c>
      <c r="G164" s="270"/>
      <c r="H164" s="273">
        <v>70</v>
      </c>
      <c r="I164" s="274"/>
      <c r="J164" s="270"/>
      <c r="K164" s="270"/>
      <c r="L164" s="275"/>
      <c r="M164" s="276"/>
      <c r="N164" s="277"/>
      <c r="O164" s="277"/>
      <c r="P164" s="277"/>
      <c r="Q164" s="277"/>
      <c r="R164" s="277"/>
      <c r="S164" s="277"/>
      <c r="T164" s="27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9" t="s">
        <v>164</v>
      </c>
      <c r="AU164" s="279" t="s">
        <v>85</v>
      </c>
      <c r="AV164" s="14" t="s">
        <v>162</v>
      </c>
      <c r="AW164" s="14" t="s">
        <v>31</v>
      </c>
      <c r="AX164" s="14" t="s">
        <v>83</v>
      </c>
      <c r="AY164" s="279" t="s">
        <v>154</v>
      </c>
    </row>
    <row r="165" s="12" customFormat="1" ht="22.8" customHeight="1">
      <c r="A165" s="12"/>
      <c r="B165" s="227"/>
      <c r="C165" s="228"/>
      <c r="D165" s="229" t="s">
        <v>74</v>
      </c>
      <c r="E165" s="241" t="s">
        <v>328</v>
      </c>
      <c r="F165" s="241" t="s">
        <v>329</v>
      </c>
      <c r="G165" s="228"/>
      <c r="H165" s="228"/>
      <c r="I165" s="231"/>
      <c r="J165" s="242">
        <f>BK165</f>
        <v>0</v>
      </c>
      <c r="K165" s="228"/>
      <c r="L165" s="233"/>
      <c r="M165" s="234"/>
      <c r="N165" s="235"/>
      <c r="O165" s="235"/>
      <c r="P165" s="236">
        <f>SUM(P166:P188)</f>
        <v>0</v>
      </c>
      <c r="Q165" s="235"/>
      <c r="R165" s="236">
        <f>SUM(R166:R188)</f>
        <v>0</v>
      </c>
      <c r="S165" s="235"/>
      <c r="T165" s="237">
        <f>SUM(T166:T188)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8" t="s">
        <v>162</v>
      </c>
      <c r="AT165" s="239" t="s">
        <v>74</v>
      </c>
      <c r="AU165" s="239" t="s">
        <v>83</v>
      </c>
      <c r="AY165" s="238" t="s">
        <v>154</v>
      </c>
      <c r="BK165" s="240">
        <f>SUM(BK166:BK188)</f>
        <v>0</v>
      </c>
    </row>
    <row r="166" s="2" customFormat="1" ht="33" customHeight="1">
      <c r="A166" s="38"/>
      <c r="B166" s="39"/>
      <c r="C166" s="290" t="s">
        <v>243</v>
      </c>
      <c r="D166" s="290" t="s">
        <v>198</v>
      </c>
      <c r="E166" s="291" t="s">
        <v>331</v>
      </c>
      <c r="F166" s="292" t="s">
        <v>332</v>
      </c>
      <c r="G166" s="293" t="s">
        <v>159</v>
      </c>
      <c r="H166" s="294">
        <v>2</v>
      </c>
      <c r="I166" s="295"/>
      <c r="J166" s="296">
        <f>ROUND(I166*H166,2)</f>
        <v>0</v>
      </c>
      <c r="K166" s="292" t="s">
        <v>160</v>
      </c>
      <c r="L166" s="44"/>
      <c r="M166" s="297" t="s">
        <v>1</v>
      </c>
      <c r="N166" s="298" t="s">
        <v>40</v>
      </c>
      <c r="O166" s="91"/>
      <c r="P166" s="253">
        <f>O166*H166</f>
        <v>0</v>
      </c>
      <c r="Q166" s="253">
        <v>0</v>
      </c>
      <c r="R166" s="253">
        <f>Q166*H166</f>
        <v>0</v>
      </c>
      <c r="S166" s="253">
        <v>0</v>
      </c>
      <c r="T166" s="25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5" t="s">
        <v>333</v>
      </c>
      <c r="AT166" s="255" t="s">
        <v>198</v>
      </c>
      <c r="AU166" s="255" t="s">
        <v>85</v>
      </c>
      <c r="AY166" s="17" t="s">
        <v>154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7" t="s">
        <v>83</v>
      </c>
      <c r="BK166" s="256">
        <f>ROUND(I166*H166,2)</f>
        <v>0</v>
      </c>
      <c r="BL166" s="17" t="s">
        <v>333</v>
      </c>
      <c r="BM166" s="255" t="s">
        <v>947</v>
      </c>
    </row>
    <row r="167" s="13" customFormat="1">
      <c r="A167" s="13"/>
      <c r="B167" s="257"/>
      <c r="C167" s="258"/>
      <c r="D167" s="259" t="s">
        <v>164</v>
      </c>
      <c r="E167" s="260" t="s">
        <v>1</v>
      </c>
      <c r="F167" s="261" t="s">
        <v>85</v>
      </c>
      <c r="G167" s="258"/>
      <c r="H167" s="262">
        <v>2</v>
      </c>
      <c r="I167" s="263"/>
      <c r="J167" s="258"/>
      <c r="K167" s="258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164</v>
      </c>
      <c r="AU167" s="268" t="s">
        <v>85</v>
      </c>
      <c r="AV167" s="13" t="s">
        <v>85</v>
      </c>
      <c r="AW167" s="13" t="s">
        <v>31</v>
      </c>
      <c r="AX167" s="13" t="s">
        <v>75</v>
      </c>
      <c r="AY167" s="268" t="s">
        <v>154</v>
      </c>
    </row>
    <row r="168" s="14" customFormat="1">
      <c r="A168" s="14"/>
      <c r="B168" s="269"/>
      <c r="C168" s="270"/>
      <c r="D168" s="259" t="s">
        <v>164</v>
      </c>
      <c r="E168" s="271" t="s">
        <v>1</v>
      </c>
      <c r="F168" s="272" t="s">
        <v>166</v>
      </c>
      <c r="G168" s="270"/>
      <c r="H168" s="273">
        <v>2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9" t="s">
        <v>164</v>
      </c>
      <c r="AU168" s="279" t="s">
        <v>85</v>
      </c>
      <c r="AV168" s="14" t="s">
        <v>162</v>
      </c>
      <c r="AW168" s="14" t="s">
        <v>31</v>
      </c>
      <c r="AX168" s="14" t="s">
        <v>83</v>
      </c>
      <c r="AY168" s="279" t="s">
        <v>154</v>
      </c>
    </row>
    <row r="169" s="2" customFormat="1" ht="21.75" customHeight="1">
      <c r="A169" s="38"/>
      <c r="B169" s="39"/>
      <c r="C169" s="290" t="s">
        <v>250</v>
      </c>
      <c r="D169" s="290" t="s">
        <v>198</v>
      </c>
      <c r="E169" s="291" t="s">
        <v>337</v>
      </c>
      <c r="F169" s="292" t="s">
        <v>338</v>
      </c>
      <c r="G169" s="293" t="s">
        <v>159</v>
      </c>
      <c r="H169" s="294">
        <v>2</v>
      </c>
      <c r="I169" s="295"/>
      <c r="J169" s="296">
        <f>ROUND(I169*H169,2)</f>
        <v>0</v>
      </c>
      <c r="K169" s="292" t="s">
        <v>160</v>
      </c>
      <c r="L169" s="44"/>
      <c r="M169" s="297" t="s">
        <v>1</v>
      </c>
      <c r="N169" s="298" t="s">
        <v>40</v>
      </c>
      <c r="O169" s="91"/>
      <c r="P169" s="253">
        <f>O169*H169</f>
        <v>0</v>
      </c>
      <c r="Q169" s="253">
        <v>0</v>
      </c>
      <c r="R169" s="253">
        <f>Q169*H169</f>
        <v>0</v>
      </c>
      <c r="S169" s="253">
        <v>0</v>
      </c>
      <c r="T169" s="25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5" t="s">
        <v>333</v>
      </c>
      <c r="AT169" s="255" t="s">
        <v>198</v>
      </c>
      <c r="AU169" s="255" t="s">
        <v>85</v>
      </c>
      <c r="AY169" s="17" t="s">
        <v>154</v>
      </c>
      <c r="BE169" s="256">
        <f>IF(N169="základní",J169,0)</f>
        <v>0</v>
      </c>
      <c r="BF169" s="256">
        <f>IF(N169="snížená",J169,0)</f>
        <v>0</v>
      </c>
      <c r="BG169" s="256">
        <f>IF(N169="zákl. přenesená",J169,0)</f>
        <v>0</v>
      </c>
      <c r="BH169" s="256">
        <f>IF(N169="sníž. přenesená",J169,0)</f>
        <v>0</v>
      </c>
      <c r="BI169" s="256">
        <f>IF(N169="nulová",J169,0)</f>
        <v>0</v>
      </c>
      <c r="BJ169" s="17" t="s">
        <v>83</v>
      </c>
      <c r="BK169" s="256">
        <f>ROUND(I169*H169,2)</f>
        <v>0</v>
      </c>
      <c r="BL169" s="17" t="s">
        <v>333</v>
      </c>
      <c r="BM169" s="255" t="s">
        <v>948</v>
      </c>
    </row>
    <row r="170" s="13" customFormat="1">
      <c r="A170" s="13"/>
      <c r="B170" s="257"/>
      <c r="C170" s="258"/>
      <c r="D170" s="259" t="s">
        <v>164</v>
      </c>
      <c r="E170" s="260" t="s">
        <v>1</v>
      </c>
      <c r="F170" s="261" t="s">
        <v>85</v>
      </c>
      <c r="G170" s="258"/>
      <c r="H170" s="262">
        <v>2</v>
      </c>
      <c r="I170" s="263"/>
      <c r="J170" s="258"/>
      <c r="K170" s="258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164</v>
      </c>
      <c r="AU170" s="268" t="s">
        <v>85</v>
      </c>
      <c r="AV170" s="13" t="s">
        <v>85</v>
      </c>
      <c r="AW170" s="13" t="s">
        <v>31</v>
      </c>
      <c r="AX170" s="13" t="s">
        <v>75</v>
      </c>
      <c r="AY170" s="268" t="s">
        <v>154</v>
      </c>
    </row>
    <row r="171" s="14" customFormat="1">
      <c r="A171" s="14"/>
      <c r="B171" s="269"/>
      <c r="C171" s="270"/>
      <c r="D171" s="259" t="s">
        <v>164</v>
      </c>
      <c r="E171" s="271" t="s">
        <v>1</v>
      </c>
      <c r="F171" s="272" t="s">
        <v>166</v>
      </c>
      <c r="G171" s="270"/>
      <c r="H171" s="273">
        <v>2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9" t="s">
        <v>164</v>
      </c>
      <c r="AU171" s="279" t="s">
        <v>85</v>
      </c>
      <c r="AV171" s="14" t="s">
        <v>162</v>
      </c>
      <c r="AW171" s="14" t="s">
        <v>31</v>
      </c>
      <c r="AX171" s="14" t="s">
        <v>83</v>
      </c>
      <c r="AY171" s="279" t="s">
        <v>154</v>
      </c>
    </row>
    <row r="172" s="2" customFormat="1" ht="156.75" customHeight="1">
      <c r="A172" s="38"/>
      <c r="B172" s="39"/>
      <c r="C172" s="290" t="s">
        <v>8</v>
      </c>
      <c r="D172" s="290" t="s">
        <v>198</v>
      </c>
      <c r="E172" s="291" t="s">
        <v>786</v>
      </c>
      <c r="F172" s="292" t="s">
        <v>787</v>
      </c>
      <c r="G172" s="293" t="s">
        <v>177</v>
      </c>
      <c r="H172" s="294">
        <v>86.75</v>
      </c>
      <c r="I172" s="295"/>
      <c r="J172" s="296">
        <f>ROUND(I172*H172,2)</f>
        <v>0</v>
      </c>
      <c r="K172" s="292" t="s">
        <v>160</v>
      </c>
      <c r="L172" s="44"/>
      <c r="M172" s="297" t="s">
        <v>1</v>
      </c>
      <c r="N172" s="298" t="s">
        <v>40</v>
      </c>
      <c r="O172" s="91"/>
      <c r="P172" s="253">
        <f>O172*H172</f>
        <v>0</v>
      </c>
      <c r="Q172" s="253">
        <v>0</v>
      </c>
      <c r="R172" s="253">
        <f>Q172*H172</f>
        <v>0</v>
      </c>
      <c r="S172" s="253">
        <v>0</v>
      </c>
      <c r="T172" s="25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5" t="s">
        <v>333</v>
      </c>
      <c r="AT172" s="255" t="s">
        <v>198</v>
      </c>
      <c r="AU172" s="255" t="s">
        <v>85</v>
      </c>
      <c r="AY172" s="17" t="s">
        <v>154</v>
      </c>
      <c r="BE172" s="256">
        <f>IF(N172="základní",J172,0)</f>
        <v>0</v>
      </c>
      <c r="BF172" s="256">
        <f>IF(N172="snížená",J172,0)</f>
        <v>0</v>
      </c>
      <c r="BG172" s="256">
        <f>IF(N172="zákl. přenesená",J172,0)</f>
        <v>0</v>
      </c>
      <c r="BH172" s="256">
        <f>IF(N172="sníž. přenesená",J172,0)</f>
        <v>0</v>
      </c>
      <c r="BI172" s="256">
        <f>IF(N172="nulová",J172,0)</f>
        <v>0</v>
      </c>
      <c r="BJ172" s="17" t="s">
        <v>83</v>
      </c>
      <c r="BK172" s="256">
        <f>ROUND(I172*H172,2)</f>
        <v>0</v>
      </c>
      <c r="BL172" s="17" t="s">
        <v>333</v>
      </c>
      <c r="BM172" s="255" t="s">
        <v>949</v>
      </c>
    </row>
    <row r="173" s="2" customFormat="1">
      <c r="A173" s="38"/>
      <c r="B173" s="39"/>
      <c r="C173" s="40"/>
      <c r="D173" s="259" t="s">
        <v>491</v>
      </c>
      <c r="E173" s="40"/>
      <c r="F173" s="299" t="s">
        <v>501</v>
      </c>
      <c r="G173" s="40"/>
      <c r="H173" s="40"/>
      <c r="I173" s="154"/>
      <c r="J173" s="40"/>
      <c r="K173" s="40"/>
      <c r="L173" s="44"/>
      <c r="M173" s="300"/>
      <c r="N173" s="30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491</v>
      </c>
      <c r="AU173" s="17" t="s">
        <v>85</v>
      </c>
    </row>
    <row r="174" s="15" customFormat="1">
      <c r="A174" s="15"/>
      <c r="B174" s="280"/>
      <c r="C174" s="281"/>
      <c r="D174" s="259" t="s">
        <v>164</v>
      </c>
      <c r="E174" s="282" t="s">
        <v>1</v>
      </c>
      <c r="F174" s="283" t="s">
        <v>789</v>
      </c>
      <c r="G174" s="281"/>
      <c r="H174" s="282" t="s">
        <v>1</v>
      </c>
      <c r="I174" s="284"/>
      <c r="J174" s="281"/>
      <c r="K174" s="281"/>
      <c r="L174" s="285"/>
      <c r="M174" s="286"/>
      <c r="N174" s="287"/>
      <c r="O174" s="287"/>
      <c r="P174" s="287"/>
      <c r="Q174" s="287"/>
      <c r="R174" s="287"/>
      <c r="S174" s="287"/>
      <c r="T174" s="28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9" t="s">
        <v>164</v>
      </c>
      <c r="AU174" s="289" t="s">
        <v>85</v>
      </c>
      <c r="AV174" s="15" t="s">
        <v>83</v>
      </c>
      <c r="AW174" s="15" t="s">
        <v>31</v>
      </c>
      <c r="AX174" s="15" t="s">
        <v>75</v>
      </c>
      <c r="AY174" s="289" t="s">
        <v>154</v>
      </c>
    </row>
    <row r="175" s="13" customFormat="1">
      <c r="A175" s="13"/>
      <c r="B175" s="257"/>
      <c r="C175" s="258"/>
      <c r="D175" s="259" t="s">
        <v>164</v>
      </c>
      <c r="E175" s="260" t="s">
        <v>1</v>
      </c>
      <c r="F175" s="261" t="s">
        <v>950</v>
      </c>
      <c r="G175" s="258"/>
      <c r="H175" s="262">
        <v>43.75</v>
      </c>
      <c r="I175" s="263"/>
      <c r="J175" s="258"/>
      <c r="K175" s="258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164</v>
      </c>
      <c r="AU175" s="268" t="s">
        <v>85</v>
      </c>
      <c r="AV175" s="13" t="s">
        <v>85</v>
      </c>
      <c r="AW175" s="13" t="s">
        <v>31</v>
      </c>
      <c r="AX175" s="13" t="s">
        <v>75</v>
      </c>
      <c r="AY175" s="268" t="s">
        <v>154</v>
      </c>
    </row>
    <row r="176" s="15" customFormat="1">
      <c r="A176" s="15"/>
      <c r="B176" s="280"/>
      <c r="C176" s="281"/>
      <c r="D176" s="259" t="s">
        <v>164</v>
      </c>
      <c r="E176" s="282" t="s">
        <v>1</v>
      </c>
      <c r="F176" s="283" t="s">
        <v>790</v>
      </c>
      <c r="G176" s="281"/>
      <c r="H176" s="282" t="s">
        <v>1</v>
      </c>
      <c r="I176" s="284"/>
      <c r="J176" s="281"/>
      <c r="K176" s="281"/>
      <c r="L176" s="285"/>
      <c r="M176" s="286"/>
      <c r="N176" s="287"/>
      <c r="O176" s="287"/>
      <c r="P176" s="287"/>
      <c r="Q176" s="287"/>
      <c r="R176" s="287"/>
      <c r="S176" s="287"/>
      <c r="T176" s="28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9" t="s">
        <v>164</v>
      </c>
      <c r="AU176" s="289" t="s">
        <v>85</v>
      </c>
      <c r="AV176" s="15" t="s">
        <v>83</v>
      </c>
      <c r="AW176" s="15" t="s">
        <v>31</v>
      </c>
      <c r="AX176" s="15" t="s">
        <v>75</v>
      </c>
      <c r="AY176" s="289" t="s">
        <v>154</v>
      </c>
    </row>
    <row r="177" s="13" customFormat="1">
      <c r="A177" s="13"/>
      <c r="B177" s="257"/>
      <c r="C177" s="258"/>
      <c r="D177" s="259" t="s">
        <v>164</v>
      </c>
      <c r="E177" s="260" t="s">
        <v>1</v>
      </c>
      <c r="F177" s="261" t="s">
        <v>911</v>
      </c>
      <c r="G177" s="258"/>
      <c r="H177" s="262">
        <v>43</v>
      </c>
      <c r="I177" s="263"/>
      <c r="J177" s="258"/>
      <c r="K177" s="258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164</v>
      </c>
      <c r="AU177" s="268" t="s">
        <v>85</v>
      </c>
      <c r="AV177" s="13" t="s">
        <v>85</v>
      </c>
      <c r="AW177" s="13" t="s">
        <v>31</v>
      </c>
      <c r="AX177" s="13" t="s">
        <v>75</v>
      </c>
      <c r="AY177" s="268" t="s">
        <v>154</v>
      </c>
    </row>
    <row r="178" s="14" customFormat="1">
      <c r="A178" s="14"/>
      <c r="B178" s="269"/>
      <c r="C178" s="270"/>
      <c r="D178" s="259" t="s">
        <v>164</v>
      </c>
      <c r="E178" s="271" t="s">
        <v>1</v>
      </c>
      <c r="F178" s="272" t="s">
        <v>166</v>
      </c>
      <c r="G178" s="270"/>
      <c r="H178" s="273">
        <v>86.75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9" t="s">
        <v>164</v>
      </c>
      <c r="AU178" s="279" t="s">
        <v>85</v>
      </c>
      <c r="AV178" s="14" t="s">
        <v>162</v>
      </c>
      <c r="AW178" s="14" t="s">
        <v>31</v>
      </c>
      <c r="AX178" s="14" t="s">
        <v>83</v>
      </c>
      <c r="AY178" s="279" t="s">
        <v>154</v>
      </c>
    </row>
    <row r="179" s="2" customFormat="1" ht="189.75" customHeight="1">
      <c r="A179" s="38"/>
      <c r="B179" s="39"/>
      <c r="C179" s="290" t="s">
        <v>262</v>
      </c>
      <c r="D179" s="290" t="s">
        <v>198</v>
      </c>
      <c r="E179" s="291" t="s">
        <v>348</v>
      </c>
      <c r="F179" s="292" t="s">
        <v>349</v>
      </c>
      <c r="G179" s="293" t="s">
        <v>177</v>
      </c>
      <c r="H179" s="294">
        <v>0.16400000000000001</v>
      </c>
      <c r="I179" s="295"/>
      <c r="J179" s="296">
        <f>ROUND(I179*H179,2)</f>
        <v>0</v>
      </c>
      <c r="K179" s="292" t="s">
        <v>160</v>
      </c>
      <c r="L179" s="44"/>
      <c r="M179" s="297" t="s">
        <v>1</v>
      </c>
      <c r="N179" s="298" t="s">
        <v>40</v>
      </c>
      <c r="O179" s="91"/>
      <c r="P179" s="253">
        <f>O179*H179</f>
        <v>0</v>
      </c>
      <c r="Q179" s="253">
        <v>0</v>
      </c>
      <c r="R179" s="253">
        <f>Q179*H179</f>
        <v>0</v>
      </c>
      <c r="S179" s="253">
        <v>0</v>
      </c>
      <c r="T179" s="25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5" t="s">
        <v>333</v>
      </c>
      <c r="AT179" s="255" t="s">
        <v>198</v>
      </c>
      <c r="AU179" s="255" t="s">
        <v>85</v>
      </c>
      <c r="AY179" s="17" t="s">
        <v>154</v>
      </c>
      <c r="BE179" s="256">
        <f>IF(N179="základní",J179,0)</f>
        <v>0</v>
      </c>
      <c r="BF179" s="256">
        <f>IF(N179="snížená",J179,0)</f>
        <v>0</v>
      </c>
      <c r="BG179" s="256">
        <f>IF(N179="zákl. přenesená",J179,0)</f>
        <v>0</v>
      </c>
      <c r="BH179" s="256">
        <f>IF(N179="sníž. přenesená",J179,0)</f>
        <v>0</v>
      </c>
      <c r="BI179" s="256">
        <f>IF(N179="nulová",J179,0)</f>
        <v>0</v>
      </c>
      <c r="BJ179" s="17" t="s">
        <v>83</v>
      </c>
      <c r="BK179" s="256">
        <f>ROUND(I179*H179,2)</f>
        <v>0</v>
      </c>
      <c r="BL179" s="17" t="s">
        <v>333</v>
      </c>
      <c r="BM179" s="255" t="s">
        <v>951</v>
      </c>
    </row>
    <row r="180" s="2" customFormat="1">
      <c r="A180" s="38"/>
      <c r="B180" s="39"/>
      <c r="C180" s="40"/>
      <c r="D180" s="259" t="s">
        <v>202</v>
      </c>
      <c r="E180" s="40"/>
      <c r="F180" s="299" t="s">
        <v>344</v>
      </c>
      <c r="G180" s="40"/>
      <c r="H180" s="40"/>
      <c r="I180" s="154"/>
      <c r="J180" s="40"/>
      <c r="K180" s="40"/>
      <c r="L180" s="44"/>
      <c r="M180" s="300"/>
      <c r="N180" s="30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202</v>
      </c>
      <c r="AU180" s="17" t="s">
        <v>85</v>
      </c>
    </row>
    <row r="181" s="15" customFormat="1">
      <c r="A181" s="15"/>
      <c r="B181" s="280"/>
      <c r="C181" s="281"/>
      <c r="D181" s="259" t="s">
        <v>164</v>
      </c>
      <c r="E181" s="282" t="s">
        <v>1</v>
      </c>
      <c r="F181" s="283" t="s">
        <v>351</v>
      </c>
      <c r="G181" s="281"/>
      <c r="H181" s="282" t="s">
        <v>1</v>
      </c>
      <c r="I181" s="284"/>
      <c r="J181" s="281"/>
      <c r="K181" s="281"/>
      <c r="L181" s="285"/>
      <c r="M181" s="286"/>
      <c r="N181" s="287"/>
      <c r="O181" s="287"/>
      <c r="P181" s="287"/>
      <c r="Q181" s="287"/>
      <c r="R181" s="287"/>
      <c r="S181" s="287"/>
      <c r="T181" s="28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9" t="s">
        <v>164</v>
      </c>
      <c r="AU181" s="289" t="s">
        <v>85</v>
      </c>
      <c r="AV181" s="15" t="s">
        <v>83</v>
      </c>
      <c r="AW181" s="15" t="s">
        <v>31</v>
      </c>
      <c r="AX181" s="15" t="s">
        <v>75</v>
      </c>
      <c r="AY181" s="289" t="s">
        <v>154</v>
      </c>
    </row>
    <row r="182" s="13" customFormat="1">
      <c r="A182" s="13"/>
      <c r="B182" s="257"/>
      <c r="C182" s="258"/>
      <c r="D182" s="259" t="s">
        <v>164</v>
      </c>
      <c r="E182" s="260" t="s">
        <v>1</v>
      </c>
      <c r="F182" s="261" t="s">
        <v>952</v>
      </c>
      <c r="G182" s="258"/>
      <c r="H182" s="262">
        <v>0.16400000000000001</v>
      </c>
      <c r="I182" s="263"/>
      <c r="J182" s="258"/>
      <c r="K182" s="258"/>
      <c r="L182" s="264"/>
      <c r="M182" s="265"/>
      <c r="N182" s="266"/>
      <c r="O182" s="266"/>
      <c r="P182" s="266"/>
      <c r="Q182" s="266"/>
      <c r="R182" s="266"/>
      <c r="S182" s="266"/>
      <c r="T182" s="26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8" t="s">
        <v>164</v>
      </c>
      <c r="AU182" s="268" t="s">
        <v>85</v>
      </c>
      <c r="AV182" s="13" t="s">
        <v>85</v>
      </c>
      <c r="AW182" s="13" t="s">
        <v>31</v>
      </c>
      <c r="AX182" s="13" t="s">
        <v>75</v>
      </c>
      <c r="AY182" s="268" t="s">
        <v>154</v>
      </c>
    </row>
    <row r="183" s="14" customFormat="1">
      <c r="A183" s="14"/>
      <c r="B183" s="269"/>
      <c r="C183" s="270"/>
      <c r="D183" s="259" t="s">
        <v>164</v>
      </c>
      <c r="E183" s="271" t="s">
        <v>1</v>
      </c>
      <c r="F183" s="272" t="s">
        <v>166</v>
      </c>
      <c r="G183" s="270"/>
      <c r="H183" s="273">
        <v>0.16400000000000001</v>
      </c>
      <c r="I183" s="274"/>
      <c r="J183" s="270"/>
      <c r="K183" s="270"/>
      <c r="L183" s="275"/>
      <c r="M183" s="276"/>
      <c r="N183" s="277"/>
      <c r="O183" s="277"/>
      <c r="P183" s="277"/>
      <c r="Q183" s="277"/>
      <c r="R183" s="277"/>
      <c r="S183" s="277"/>
      <c r="T183" s="27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9" t="s">
        <v>164</v>
      </c>
      <c r="AU183" s="279" t="s">
        <v>85</v>
      </c>
      <c r="AV183" s="14" t="s">
        <v>162</v>
      </c>
      <c r="AW183" s="14" t="s">
        <v>31</v>
      </c>
      <c r="AX183" s="14" t="s">
        <v>83</v>
      </c>
      <c r="AY183" s="279" t="s">
        <v>154</v>
      </c>
    </row>
    <row r="184" s="2" customFormat="1" ht="78" customHeight="1">
      <c r="A184" s="38"/>
      <c r="B184" s="39"/>
      <c r="C184" s="290" t="s">
        <v>269</v>
      </c>
      <c r="D184" s="290" t="s">
        <v>198</v>
      </c>
      <c r="E184" s="291" t="s">
        <v>810</v>
      </c>
      <c r="F184" s="292" t="s">
        <v>861</v>
      </c>
      <c r="G184" s="293" t="s">
        <v>177</v>
      </c>
      <c r="H184" s="294">
        <v>43</v>
      </c>
      <c r="I184" s="295"/>
      <c r="J184" s="296">
        <f>ROUND(I184*H184,2)</f>
        <v>0</v>
      </c>
      <c r="K184" s="292" t="s">
        <v>160</v>
      </c>
      <c r="L184" s="44"/>
      <c r="M184" s="297" t="s">
        <v>1</v>
      </c>
      <c r="N184" s="298" t="s">
        <v>40</v>
      </c>
      <c r="O184" s="91"/>
      <c r="P184" s="253">
        <f>O184*H184</f>
        <v>0</v>
      </c>
      <c r="Q184" s="253">
        <v>0</v>
      </c>
      <c r="R184" s="253">
        <f>Q184*H184</f>
        <v>0</v>
      </c>
      <c r="S184" s="253">
        <v>0</v>
      </c>
      <c r="T184" s="25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5" t="s">
        <v>333</v>
      </c>
      <c r="AT184" s="255" t="s">
        <v>198</v>
      </c>
      <c r="AU184" s="255" t="s">
        <v>85</v>
      </c>
      <c r="AY184" s="17" t="s">
        <v>154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7" t="s">
        <v>83</v>
      </c>
      <c r="BK184" s="256">
        <f>ROUND(I184*H184,2)</f>
        <v>0</v>
      </c>
      <c r="BL184" s="17" t="s">
        <v>333</v>
      </c>
      <c r="BM184" s="255" t="s">
        <v>953</v>
      </c>
    </row>
    <row r="185" s="2" customFormat="1">
      <c r="A185" s="38"/>
      <c r="B185" s="39"/>
      <c r="C185" s="40"/>
      <c r="D185" s="259" t="s">
        <v>202</v>
      </c>
      <c r="E185" s="40"/>
      <c r="F185" s="299" t="s">
        <v>863</v>
      </c>
      <c r="G185" s="40"/>
      <c r="H185" s="40"/>
      <c r="I185" s="154"/>
      <c r="J185" s="40"/>
      <c r="K185" s="40"/>
      <c r="L185" s="44"/>
      <c r="M185" s="300"/>
      <c r="N185" s="30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202</v>
      </c>
      <c r="AU185" s="17" t="s">
        <v>85</v>
      </c>
    </row>
    <row r="186" s="15" customFormat="1">
      <c r="A186" s="15"/>
      <c r="B186" s="280"/>
      <c r="C186" s="281"/>
      <c r="D186" s="259" t="s">
        <v>164</v>
      </c>
      <c r="E186" s="282" t="s">
        <v>1</v>
      </c>
      <c r="F186" s="283" t="s">
        <v>864</v>
      </c>
      <c r="G186" s="281"/>
      <c r="H186" s="282" t="s">
        <v>1</v>
      </c>
      <c r="I186" s="284"/>
      <c r="J186" s="281"/>
      <c r="K186" s="281"/>
      <c r="L186" s="285"/>
      <c r="M186" s="286"/>
      <c r="N186" s="287"/>
      <c r="O186" s="287"/>
      <c r="P186" s="287"/>
      <c r="Q186" s="287"/>
      <c r="R186" s="287"/>
      <c r="S186" s="287"/>
      <c r="T186" s="28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9" t="s">
        <v>164</v>
      </c>
      <c r="AU186" s="289" t="s">
        <v>85</v>
      </c>
      <c r="AV186" s="15" t="s">
        <v>83</v>
      </c>
      <c r="AW186" s="15" t="s">
        <v>31</v>
      </c>
      <c r="AX186" s="15" t="s">
        <v>75</v>
      </c>
      <c r="AY186" s="289" t="s">
        <v>154</v>
      </c>
    </row>
    <row r="187" s="13" customFormat="1">
      <c r="A187" s="13"/>
      <c r="B187" s="257"/>
      <c r="C187" s="258"/>
      <c r="D187" s="259" t="s">
        <v>164</v>
      </c>
      <c r="E187" s="260" t="s">
        <v>1</v>
      </c>
      <c r="F187" s="261" t="s">
        <v>911</v>
      </c>
      <c r="G187" s="258"/>
      <c r="H187" s="262">
        <v>43</v>
      </c>
      <c r="I187" s="263"/>
      <c r="J187" s="258"/>
      <c r="K187" s="258"/>
      <c r="L187" s="264"/>
      <c r="M187" s="265"/>
      <c r="N187" s="266"/>
      <c r="O187" s="266"/>
      <c r="P187" s="266"/>
      <c r="Q187" s="266"/>
      <c r="R187" s="266"/>
      <c r="S187" s="266"/>
      <c r="T187" s="26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8" t="s">
        <v>164</v>
      </c>
      <c r="AU187" s="268" t="s">
        <v>85</v>
      </c>
      <c r="AV187" s="13" t="s">
        <v>85</v>
      </c>
      <c r="AW187" s="13" t="s">
        <v>31</v>
      </c>
      <c r="AX187" s="13" t="s">
        <v>75</v>
      </c>
      <c r="AY187" s="268" t="s">
        <v>154</v>
      </c>
    </row>
    <row r="188" s="14" customFormat="1">
      <c r="A188" s="14"/>
      <c r="B188" s="269"/>
      <c r="C188" s="270"/>
      <c r="D188" s="259" t="s">
        <v>164</v>
      </c>
      <c r="E188" s="271" t="s">
        <v>1</v>
      </c>
      <c r="F188" s="272" t="s">
        <v>166</v>
      </c>
      <c r="G188" s="270"/>
      <c r="H188" s="273">
        <v>43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9" t="s">
        <v>164</v>
      </c>
      <c r="AU188" s="279" t="s">
        <v>85</v>
      </c>
      <c r="AV188" s="14" t="s">
        <v>162</v>
      </c>
      <c r="AW188" s="14" t="s">
        <v>31</v>
      </c>
      <c r="AX188" s="14" t="s">
        <v>83</v>
      </c>
      <c r="AY188" s="279" t="s">
        <v>154</v>
      </c>
    </row>
    <row r="189" s="12" customFormat="1" ht="22.8" customHeight="1">
      <c r="A189" s="12"/>
      <c r="B189" s="227"/>
      <c r="C189" s="228"/>
      <c r="D189" s="229" t="s">
        <v>74</v>
      </c>
      <c r="E189" s="241" t="s">
        <v>124</v>
      </c>
      <c r="F189" s="241" t="s">
        <v>688</v>
      </c>
      <c r="G189" s="228"/>
      <c r="H189" s="228"/>
      <c r="I189" s="231"/>
      <c r="J189" s="242">
        <f>BK189</f>
        <v>0</v>
      </c>
      <c r="K189" s="228"/>
      <c r="L189" s="233"/>
      <c r="M189" s="234"/>
      <c r="N189" s="235"/>
      <c r="O189" s="235"/>
      <c r="P189" s="236">
        <f>SUM(P190:P193)</f>
        <v>0</v>
      </c>
      <c r="Q189" s="235"/>
      <c r="R189" s="236">
        <f>SUM(R190:R193)</f>
        <v>0</v>
      </c>
      <c r="S189" s="235"/>
      <c r="T189" s="237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8" t="s">
        <v>191</v>
      </c>
      <c r="AT189" s="239" t="s">
        <v>74</v>
      </c>
      <c r="AU189" s="239" t="s">
        <v>83</v>
      </c>
      <c r="AY189" s="238" t="s">
        <v>154</v>
      </c>
      <c r="BK189" s="240">
        <f>SUM(BK190:BK193)</f>
        <v>0</v>
      </c>
    </row>
    <row r="190" s="2" customFormat="1" ht="21.75" customHeight="1">
      <c r="A190" s="38"/>
      <c r="B190" s="39"/>
      <c r="C190" s="290" t="s">
        <v>278</v>
      </c>
      <c r="D190" s="290" t="s">
        <v>198</v>
      </c>
      <c r="E190" s="291" t="s">
        <v>689</v>
      </c>
      <c r="F190" s="292" t="s">
        <v>690</v>
      </c>
      <c r="G190" s="293" t="s">
        <v>159</v>
      </c>
      <c r="H190" s="294">
        <v>1</v>
      </c>
      <c r="I190" s="295"/>
      <c r="J190" s="296">
        <f>ROUND(I190*H190,2)</f>
        <v>0</v>
      </c>
      <c r="K190" s="292" t="s">
        <v>691</v>
      </c>
      <c r="L190" s="44"/>
      <c r="M190" s="297" t="s">
        <v>1</v>
      </c>
      <c r="N190" s="298" t="s">
        <v>40</v>
      </c>
      <c r="O190" s="91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5" t="s">
        <v>333</v>
      </c>
      <c r="AT190" s="255" t="s">
        <v>198</v>
      </c>
      <c r="AU190" s="255" t="s">
        <v>85</v>
      </c>
      <c r="AY190" s="17" t="s">
        <v>154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7" t="s">
        <v>83</v>
      </c>
      <c r="BK190" s="256">
        <f>ROUND(I190*H190,2)</f>
        <v>0</v>
      </c>
      <c r="BL190" s="17" t="s">
        <v>333</v>
      </c>
      <c r="BM190" s="255" t="s">
        <v>954</v>
      </c>
    </row>
    <row r="191" s="15" customFormat="1">
      <c r="A191" s="15"/>
      <c r="B191" s="280"/>
      <c r="C191" s="281"/>
      <c r="D191" s="259" t="s">
        <v>164</v>
      </c>
      <c r="E191" s="282" t="s">
        <v>1</v>
      </c>
      <c r="F191" s="283" t="s">
        <v>693</v>
      </c>
      <c r="G191" s="281"/>
      <c r="H191" s="282" t="s">
        <v>1</v>
      </c>
      <c r="I191" s="284"/>
      <c r="J191" s="281"/>
      <c r="K191" s="281"/>
      <c r="L191" s="285"/>
      <c r="M191" s="286"/>
      <c r="N191" s="287"/>
      <c r="O191" s="287"/>
      <c r="P191" s="287"/>
      <c r="Q191" s="287"/>
      <c r="R191" s="287"/>
      <c r="S191" s="287"/>
      <c r="T191" s="28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9" t="s">
        <v>164</v>
      </c>
      <c r="AU191" s="289" t="s">
        <v>85</v>
      </c>
      <c r="AV191" s="15" t="s">
        <v>83</v>
      </c>
      <c r="AW191" s="15" t="s">
        <v>31</v>
      </c>
      <c r="AX191" s="15" t="s">
        <v>75</v>
      </c>
      <c r="AY191" s="289" t="s">
        <v>154</v>
      </c>
    </row>
    <row r="192" s="13" customFormat="1">
      <c r="A192" s="13"/>
      <c r="B192" s="257"/>
      <c r="C192" s="258"/>
      <c r="D192" s="259" t="s">
        <v>164</v>
      </c>
      <c r="E192" s="260" t="s">
        <v>1</v>
      </c>
      <c r="F192" s="261" t="s">
        <v>83</v>
      </c>
      <c r="G192" s="258"/>
      <c r="H192" s="262">
        <v>1</v>
      </c>
      <c r="I192" s="263"/>
      <c r="J192" s="258"/>
      <c r="K192" s="258"/>
      <c r="L192" s="264"/>
      <c r="M192" s="265"/>
      <c r="N192" s="266"/>
      <c r="O192" s="266"/>
      <c r="P192" s="266"/>
      <c r="Q192" s="266"/>
      <c r="R192" s="266"/>
      <c r="S192" s="266"/>
      <c r="T192" s="26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8" t="s">
        <v>164</v>
      </c>
      <c r="AU192" s="268" t="s">
        <v>85</v>
      </c>
      <c r="AV192" s="13" t="s">
        <v>85</v>
      </c>
      <c r="AW192" s="13" t="s">
        <v>31</v>
      </c>
      <c r="AX192" s="13" t="s">
        <v>75</v>
      </c>
      <c r="AY192" s="268" t="s">
        <v>154</v>
      </c>
    </row>
    <row r="193" s="14" customFormat="1">
      <c r="A193" s="14"/>
      <c r="B193" s="269"/>
      <c r="C193" s="270"/>
      <c r="D193" s="259" t="s">
        <v>164</v>
      </c>
      <c r="E193" s="271" t="s">
        <v>1</v>
      </c>
      <c r="F193" s="272" t="s">
        <v>166</v>
      </c>
      <c r="G193" s="270"/>
      <c r="H193" s="273">
        <v>1</v>
      </c>
      <c r="I193" s="274"/>
      <c r="J193" s="270"/>
      <c r="K193" s="270"/>
      <c r="L193" s="275"/>
      <c r="M193" s="302"/>
      <c r="N193" s="303"/>
      <c r="O193" s="303"/>
      <c r="P193" s="303"/>
      <c r="Q193" s="303"/>
      <c r="R193" s="303"/>
      <c r="S193" s="303"/>
      <c r="T193" s="30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9" t="s">
        <v>164</v>
      </c>
      <c r="AU193" s="279" t="s">
        <v>85</v>
      </c>
      <c r="AV193" s="14" t="s">
        <v>162</v>
      </c>
      <c r="AW193" s="14" t="s">
        <v>31</v>
      </c>
      <c r="AX193" s="14" t="s">
        <v>83</v>
      </c>
      <c r="AY193" s="279" t="s">
        <v>154</v>
      </c>
    </row>
    <row r="194" s="2" customFormat="1" ht="6.96" customHeight="1">
      <c r="A194" s="38"/>
      <c r="B194" s="66"/>
      <c r="C194" s="67"/>
      <c r="D194" s="67"/>
      <c r="E194" s="67"/>
      <c r="F194" s="67"/>
      <c r="G194" s="67"/>
      <c r="H194" s="67"/>
      <c r="I194" s="192"/>
      <c r="J194" s="67"/>
      <c r="K194" s="67"/>
      <c r="L194" s="44"/>
      <c r="M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sheetProtection sheet="1" autoFilter="0" formatColumns="0" formatRows="0" objects="1" scenarios="1" spinCount="100000" saltValue="CzyxDvivci5RiPQB+BJ+RRKKSBjuSSVGaOMMFMr/CijzLCUZs+vyyqAq1GbcVPrIZmlS4sGWnUY0ewQZgoQphA==" hashValue="zufkulTJ81lG3GjEKRYFcWVAGAcOYDI584WECn16YbJ7xhzW/bwLnM+cEh6fkE0doWcOXUWEEHhXIjXNSdgoaw==" algorithmName="SHA-512" password="CC35"/>
  <autoFilter ref="C120:K19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1" customFormat="1" ht="12" customHeight="1">
      <c r="B8" s="20"/>
      <c r="D8" s="152" t="s">
        <v>127</v>
      </c>
      <c r="I8" s="146"/>
      <c r="L8" s="20"/>
    </row>
    <row r="9" hidden="1" s="2" customFormat="1" ht="16.5" customHeight="1">
      <c r="A9" s="38"/>
      <c r="B9" s="44"/>
      <c r="C9" s="38"/>
      <c r="D9" s="38"/>
      <c r="E9" s="153" t="s">
        <v>955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2" t="s">
        <v>956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5" t="s">
        <v>957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6. 4. 2020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33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ROUND((SUM(BE123:BE145)),  2)</f>
        <v>0</v>
      </c>
      <c r="G35" s="38"/>
      <c r="H35" s="38"/>
      <c r="I35" s="171">
        <v>0.20999999999999999</v>
      </c>
      <c r="J35" s="170">
        <f>ROUND(((SUM(BE123:BE145))*I35),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41</v>
      </c>
      <c r="F36" s="170">
        <f>ROUND((SUM(BF123:BF145)),  2)</f>
        <v>0</v>
      </c>
      <c r="G36" s="38"/>
      <c r="H36" s="38"/>
      <c r="I36" s="171">
        <v>0.14999999999999999</v>
      </c>
      <c r="J36" s="170">
        <f>ROUND(((SUM(BF123:BF145))*I36),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ROUND((SUM(BG123:BG145)),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ROUND((SUM(BH123:BH145)),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ROUND((SUM(BI123:BI145)),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127</v>
      </c>
      <c r="D86" s="22"/>
      <c r="E86" s="22"/>
      <c r="F86" s="22"/>
      <c r="G86" s="22"/>
      <c r="H86" s="22"/>
      <c r="I86" s="146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96" t="s">
        <v>955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956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11.1 - Technologická část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6. 4. 2020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Lukáš Kot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7" t="s">
        <v>130</v>
      </c>
      <c r="D96" s="198"/>
      <c r="E96" s="198"/>
      <c r="F96" s="198"/>
      <c r="G96" s="198"/>
      <c r="H96" s="198"/>
      <c r="I96" s="199"/>
      <c r="J96" s="200" t="s">
        <v>131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201" t="s">
        <v>132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133</v>
      </c>
    </row>
    <row r="99" hidden="1" s="9" customFormat="1" ht="24.96" customHeight="1">
      <c r="A99" s="9"/>
      <c r="B99" s="202"/>
      <c r="C99" s="203"/>
      <c r="D99" s="204" t="s">
        <v>134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9"/>
      <c r="C100" s="133"/>
      <c r="D100" s="210" t="s">
        <v>958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138</v>
      </c>
      <c r="E101" s="211"/>
      <c r="F101" s="211"/>
      <c r="G101" s="211"/>
      <c r="H101" s="211"/>
      <c r="I101" s="212"/>
      <c r="J101" s="213">
        <f>J129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Oprava trati v úseku Brandýsek - Kralupy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127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955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956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11.1 - Technologická část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6. 4. 2020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Lukáš Kot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140</v>
      </c>
      <c r="D122" s="218" t="s">
        <v>60</v>
      </c>
      <c r="E122" s="218" t="s">
        <v>56</v>
      </c>
      <c r="F122" s="218" t="s">
        <v>57</v>
      </c>
      <c r="G122" s="218" t="s">
        <v>141</v>
      </c>
      <c r="H122" s="218" t="s">
        <v>142</v>
      </c>
      <c r="I122" s="219" t="s">
        <v>143</v>
      </c>
      <c r="J122" s="218" t="s">
        <v>131</v>
      </c>
      <c r="K122" s="220" t="s">
        <v>144</v>
      </c>
      <c r="L122" s="221"/>
      <c r="M122" s="100" t="s">
        <v>1</v>
      </c>
      <c r="N122" s="101" t="s">
        <v>39</v>
      </c>
      <c r="O122" s="101" t="s">
        <v>145</v>
      </c>
      <c r="P122" s="101" t="s">
        <v>146</v>
      </c>
      <c r="Q122" s="101" t="s">
        <v>147</v>
      </c>
      <c r="R122" s="101" t="s">
        <v>148</v>
      </c>
      <c r="S122" s="101" t="s">
        <v>149</v>
      </c>
      <c r="T122" s="102" t="s">
        <v>150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151</v>
      </c>
      <c r="D123" s="40"/>
      <c r="E123" s="40"/>
      <c r="F123" s="40"/>
      <c r="G123" s="40"/>
      <c r="H123" s="40"/>
      <c r="I123" s="154"/>
      <c r="J123" s="222">
        <f>BK123</f>
        <v>0</v>
      </c>
      <c r="K123" s="40"/>
      <c r="L123" s="44"/>
      <c r="M123" s="103"/>
      <c r="N123" s="223"/>
      <c r="O123" s="104"/>
      <c r="P123" s="224">
        <f>P124</f>
        <v>0</v>
      </c>
      <c r="Q123" s="104"/>
      <c r="R123" s="224">
        <f>R124</f>
        <v>0</v>
      </c>
      <c r="S123" s="104"/>
      <c r="T123" s="225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133</v>
      </c>
      <c r="BK123" s="226">
        <f>BK124</f>
        <v>0</v>
      </c>
    </row>
    <row r="124" s="12" customFormat="1" ht="25.92" customHeight="1">
      <c r="A124" s="12"/>
      <c r="B124" s="227"/>
      <c r="C124" s="228"/>
      <c r="D124" s="229" t="s">
        <v>74</v>
      </c>
      <c r="E124" s="230" t="s">
        <v>152</v>
      </c>
      <c r="F124" s="230" t="s">
        <v>153</v>
      </c>
      <c r="G124" s="228"/>
      <c r="H124" s="228"/>
      <c r="I124" s="231"/>
      <c r="J124" s="232">
        <f>BK124</f>
        <v>0</v>
      </c>
      <c r="K124" s="228"/>
      <c r="L124" s="233"/>
      <c r="M124" s="234"/>
      <c r="N124" s="235"/>
      <c r="O124" s="235"/>
      <c r="P124" s="236">
        <f>P125+P129</f>
        <v>0</v>
      </c>
      <c r="Q124" s="235"/>
      <c r="R124" s="236">
        <f>R125+R129</f>
        <v>0</v>
      </c>
      <c r="S124" s="235"/>
      <c r="T124" s="237">
        <f>T125+T129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74</v>
      </c>
      <c r="AU124" s="239" t="s">
        <v>75</v>
      </c>
      <c r="AY124" s="238" t="s">
        <v>154</v>
      </c>
      <c r="BK124" s="240">
        <f>BK125+BK129</f>
        <v>0</v>
      </c>
    </row>
    <row r="125" s="12" customFormat="1" ht="22.8" customHeight="1">
      <c r="A125" s="12"/>
      <c r="B125" s="227"/>
      <c r="C125" s="228"/>
      <c r="D125" s="229" t="s">
        <v>74</v>
      </c>
      <c r="E125" s="241" t="s">
        <v>83</v>
      </c>
      <c r="F125" s="241" t="s">
        <v>959</v>
      </c>
      <c r="G125" s="228"/>
      <c r="H125" s="228"/>
      <c r="I125" s="231"/>
      <c r="J125" s="242">
        <f>BK125</f>
        <v>0</v>
      </c>
      <c r="K125" s="228"/>
      <c r="L125" s="233"/>
      <c r="M125" s="234"/>
      <c r="N125" s="235"/>
      <c r="O125" s="235"/>
      <c r="P125" s="236">
        <f>SUM(P126:P128)</f>
        <v>0</v>
      </c>
      <c r="Q125" s="235"/>
      <c r="R125" s="236">
        <f>SUM(R126:R128)</f>
        <v>0</v>
      </c>
      <c r="S125" s="235"/>
      <c r="T125" s="237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74</v>
      </c>
      <c r="AU125" s="239" t="s">
        <v>83</v>
      </c>
      <c r="AY125" s="238" t="s">
        <v>154</v>
      </c>
      <c r="BK125" s="240">
        <f>SUM(BK126:BK128)</f>
        <v>0</v>
      </c>
    </row>
    <row r="126" s="2" customFormat="1" ht="21.75" customHeight="1">
      <c r="A126" s="38"/>
      <c r="B126" s="39"/>
      <c r="C126" s="290" t="s">
        <v>83</v>
      </c>
      <c r="D126" s="290" t="s">
        <v>198</v>
      </c>
      <c r="E126" s="291" t="s">
        <v>960</v>
      </c>
      <c r="F126" s="292" t="s">
        <v>961</v>
      </c>
      <c r="G126" s="293" t="s">
        <v>170</v>
      </c>
      <c r="H126" s="294">
        <v>690</v>
      </c>
      <c r="I126" s="295"/>
      <c r="J126" s="296">
        <f>ROUND(I126*H126,2)</f>
        <v>0</v>
      </c>
      <c r="K126" s="292" t="s">
        <v>160</v>
      </c>
      <c r="L126" s="44"/>
      <c r="M126" s="297" t="s">
        <v>1</v>
      </c>
      <c r="N126" s="298" t="s">
        <v>40</v>
      </c>
      <c r="O126" s="91"/>
      <c r="P126" s="253">
        <f>O126*H126</f>
        <v>0</v>
      </c>
      <c r="Q126" s="253">
        <v>0</v>
      </c>
      <c r="R126" s="253">
        <f>Q126*H126</f>
        <v>0</v>
      </c>
      <c r="S126" s="253">
        <v>0</v>
      </c>
      <c r="T126" s="25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5" t="s">
        <v>83</v>
      </c>
      <c r="AT126" s="255" t="s">
        <v>198</v>
      </c>
      <c r="AU126" s="255" t="s">
        <v>85</v>
      </c>
      <c r="AY126" s="17" t="s">
        <v>154</v>
      </c>
      <c r="BE126" s="256">
        <f>IF(N126="základní",J126,0)</f>
        <v>0</v>
      </c>
      <c r="BF126" s="256">
        <f>IF(N126="snížená",J126,0)</f>
        <v>0</v>
      </c>
      <c r="BG126" s="256">
        <f>IF(N126="zákl. přenesená",J126,0)</f>
        <v>0</v>
      </c>
      <c r="BH126" s="256">
        <f>IF(N126="sníž. přenesená",J126,0)</f>
        <v>0</v>
      </c>
      <c r="BI126" s="256">
        <f>IF(N126="nulová",J126,0)</f>
        <v>0</v>
      </c>
      <c r="BJ126" s="17" t="s">
        <v>83</v>
      </c>
      <c r="BK126" s="256">
        <f>ROUND(I126*H126,2)</f>
        <v>0</v>
      </c>
      <c r="BL126" s="17" t="s">
        <v>83</v>
      </c>
      <c r="BM126" s="255" t="s">
        <v>962</v>
      </c>
    </row>
    <row r="127" s="2" customFormat="1" ht="21.75" customHeight="1">
      <c r="A127" s="38"/>
      <c r="B127" s="39"/>
      <c r="C127" s="290" t="s">
        <v>85</v>
      </c>
      <c r="D127" s="290" t="s">
        <v>198</v>
      </c>
      <c r="E127" s="291" t="s">
        <v>963</v>
      </c>
      <c r="F127" s="292" t="s">
        <v>964</v>
      </c>
      <c r="G127" s="293" t="s">
        <v>170</v>
      </c>
      <c r="H127" s="294">
        <v>690</v>
      </c>
      <c r="I127" s="295"/>
      <c r="J127" s="296">
        <f>ROUND(I127*H127,2)</f>
        <v>0</v>
      </c>
      <c r="K127" s="292" t="s">
        <v>160</v>
      </c>
      <c r="L127" s="44"/>
      <c r="M127" s="297" t="s">
        <v>1</v>
      </c>
      <c r="N127" s="298" t="s">
        <v>40</v>
      </c>
      <c r="O127" s="91"/>
      <c r="P127" s="253">
        <f>O127*H127</f>
        <v>0</v>
      </c>
      <c r="Q127" s="253">
        <v>0</v>
      </c>
      <c r="R127" s="253">
        <f>Q127*H127</f>
        <v>0</v>
      </c>
      <c r="S127" s="253">
        <v>0</v>
      </c>
      <c r="T127" s="25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5" t="s">
        <v>83</v>
      </c>
      <c r="AT127" s="255" t="s">
        <v>198</v>
      </c>
      <c r="AU127" s="255" t="s">
        <v>85</v>
      </c>
      <c r="AY127" s="17" t="s">
        <v>154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7" t="s">
        <v>83</v>
      </c>
      <c r="BK127" s="256">
        <f>ROUND(I127*H127,2)</f>
        <v>0</v>
      </c>
      <c r="BL127" s="17" t="s">
        <v>83</v>
      </c>
      <c r="BM127" s="255" t="s">
        <v>965</v>
      </c>
    </row>
    <row r="128" s="2" customFormat="1" ht="21.75" customHeight="1">
      <c r="A128" s="38"/>
      <c r="B128" s="39"/>
      <c r="C128" s="290" t="s">
        <v>174</v>
      </c>
      <c r="D128" s="290" t="s">
        <v>198</v>
      </c>
      <c r="E128" s="291" t="s">
        <v>966</v>
      </c>
      <c r="F128" s="292" t="s">
        <v>967</v>
      </c>
      <c r="G128" s="293" t="s">
        <v>170</v>
      </c>
      <c r="H128" s="294">
        <v>690</v>
      </c>
      <c r="I128" s="295"/>
      <c r="J128" s="296">
        <f>ROUND(I128*H128,2)</f>
        <v>0</v>
      </c>
      <c r="K128" s="292" t="s">
        <v>160</v>
      </c>
      <c r="L128" s="44"/>
      <c r="M128" s="297" t="s">
        <v>1</v>
      </c>
      <c r="N128" s="298" t="s">
        <v>40</v>
      </c>
      <c r="O128" s="91"/>
      <c r="P128" s="253">
        <f>O128*H128</f>
        <v>0</v>
      </c>
      <c r="Q128" s="253">
        <v>0</v>
      </c>
      <c r="R128" s="253">
        <f>Q128*H128</f>
        <v>0</v>
      </c>
      <c r="S128" s="253">
        <v>0</v>
      </c>
      <c r="T128" s="25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5" t="s">
        <v>83</v>
      </c>
      <c r="AT128" s="255" t="s">
        <v>198</v>
      </c>
      <c r="AU128" s="255" t="s">
        <v>85</v>
      </c>
      <c r="AY128" s="17" t="s">
        <v>154</v>
      </c>
      <c r="BE128" s="256">
        <f>IF(N128="základní",J128,0)</f>
        <v>0</v>
      </c>
      <c r="BF128" s="256">
        <f>IF(N128="snížená",J128,0)</f>
        <v>0</v>
      </c>
      <c r="BG128" s="256">
        <f>IF(N128="zákl. přenesená",J128,0)</f>
        <v>0</v>
      </c>
      <c r="BH128" s="256">
        <f>IF(N128="sníž. přenesená",J128,0)</f>
        <v>0</v>
      </c>
      <c r="BI128" s="256">
        <f>IF(N128="nulová",J128,0)</f>
        <v>0</v>
      </c>
      <c r="BJ128" s="17" t="s">
        <v>83</v>
      </c>
      <c r="BK128" s="256">
        <f>ROUND(I128*H128,2)</f>
        <v>0</v>
      </c>
      <c r="BL128" s="17" t="s">
        <v>83</v>
      </c>
      <c r="BM128" s="255" t="s">
        <v>968</v>
      </c>
    </row>
    <row r="129" s="12" customFormat="1" ht="22.8" customHeight="1">
      <c r="A129" s="12"/>
      <c r="B129" s="227"/>
      <c r="C129" s="228"/>
      <c r="D129" s="229" t="s">
        <v>74</v>
      </c>
      <c r="E129" s="241" t="s">
        <v>328</v>
      </c>
      <c r="F129" s="241" t="s">
        <v>329</v>
      </c>
      <c r="G129" s="228"/>
      <c r="H129" s="228"/>
      <c r="I129" s="231"/>
      <c r="J129" s="242">
        <f>BK129</f>
        <v>0</v>
      </c>
      <c r="K129" s="228"/>
      <c r="L129" s="233"/>
      <c r="M129" s="234"/>
      <c r="N129" s="235"/>
      <c r="O129" s="235"/>
      <c r="P129" s="236">
        <f>SUM(P130:P145)</f>
        <v>0</v>
      </c>
      <c r="Q129" s="235"/>
      <c r="R129" s="236">
        <f>SUM(R130:R145)</f>
        <v>0</v>
      </c>
      <c r="S129" s="235"/>
      <c r="T129" s="237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8" t="s">
        <v>162</v>
      </c>
      <c r="AT129" s="239" t="s">
        <v>74</v>
      </c>
      <c r="AU129" s="239" t="s">
        <v>83</v>
      </c>
      <c r="AY129" s="238" t="s">
        <v>154</v>
      </c>
      <c r="BK129" s="240">
        <f>SUM(BK130:BK145)</f>
        <v>0</v>
      </c>
    </row>
    <row r="130" s="2" customFormat="1" ht="78" customHeight="1">
      <c r="A130" s="38"/>
      <c r="B130" s="39"/>
      <c r="C130" s="290" t="s">
        <v>162</v>
      </c>
      <c r="D130" s="290" t="s">
        <v>198</v>
      </c>
      <c r="E130" s="291" t="s">
        <v>969</v>
      </c>
      <c r="F130" s="292" t="s">
        <v>970</v>
      </c>
      <c r="G130" s="293" t="s">
        <v>170</v>
      </c>
      <c r="H130" s="294">
        <v>690</v>
      </c>
      <c r="I130" s="295"/>
      <c r="J130" s="296">
        <f>ROUND(I130*H130,2)</f>
        <v>0</v>
      </c>
      <c r="K130" s="292" t="s">
        <v>160</v>
      </c>
      <c r="L130" s="44"/>
      <c r="M130" s="297" t="s">
        <v>1</v>
      </c>
      <c r="N130" s="298" t="s">
        <v>40</v>
      </c>
      <c r="O130" s="91"/>
      <c r="P130" s="253">
        <f>O130*H130</f>
        <v>0</v>
      </c>
      <c r="Q130" s="253">
        <v>0</v>
      </c>
      <c r="R130" s="253">
        <f>Q130*H130</f>
        <v>0</v>
      </c>
      <c r="S130" s="253">
        <v>0</v>
      </c>
      <c r="T130" s="25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5" t="s">
        <v>83</v>
      </c>
      <c r="AT130" s="255" t="s">
        <v>198</v>
      </c>
      <c r="AU130" s="255" t="s">
        <v>85</v>
      </c>
      <c r="AY130" s="17" t="s">
        <v>154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7" t="s">
        <v>83</v>
      </c>
      <c r="BK130" s="256">
        <f>ROUND(I130*H130,2)</f>
        <v>0</v>
      </c>
      <c r="BL130" s="17" t="s">
        <v>83</v>
      </c>
      <c r="BM130" s="255" t="s">
        <v>971</v>
      </c>
    </row>
    <row r="131" s="2" customFormat="1" ht="89.25" customHeight="1">
      <c r="A131" s="38"/>
      <c r="B131" s="39"/>
      <c r="C131" s="290" t="s">
        <v>191</v>
      </c>
      <c r="D131" s="290" t="s">
        <v>198</v>
      </c>
      <c r="E131" s="291" t="s">
        <v>972</v>
      </c>
      <c r="F131" s="292" t="s">
        <v>973</v>
      </c>
      <c r="G131" s="293" t="s">
        <v>170</v>
      </c>
      <c r="H131" s="294">
        <v>2760</v>
      </c>
      <c r="I131" s="295"/>
      <c r="J131" s="296">
        <f>ROUND(I131*H131,2)</f>
        <v>0</v>
      </c>
      <c r="K131" s="292" t="s">
        <v>160</v>
      </c>
      <c r="L131" s="44"/>
      <c r="M131" s="297" t="s">
        <v>1</v>
      </c>
      <c r="N131" s="298" t="s">
        <v>40</v>
      </c>
      <c r="O131" s="91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5" t="s">
        <v>83</v>
      </c>
      <c r="AT131" s="255" t="s">
        <v>198</v>
      </c>
      <c r="AU131" s="255" t="s">
        <v>85</v>
      </c>
      <c r="AY131" s="17" t="s">
        <v>154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7" t="s">
        <v>83</v>
      </c>
      <c r="BK131" s="256">
        <f>ROUND(I131*H131,2)</f>
        <v>0</v>
      </c>
      <c r="BL131" s="17" t="s">
        <v>83</v>
      </c>
      <c r="BM131" s="255" t="s">
        <v>974</v>
      </c>
    </row>
    <row r="132" s="2" customFormat="1" ht="21.75" customHeight="1">
      <c r="A132" s="38"/>
      <c r="B132" s="39"/>
      <c r="C132" s="290" t="s">
        <v>197</v>
      </c>
      <c r="D132" s="290" t="s">
        <v>198</v>
      </c>
      <c r="E132" s="291" t="s">
        <v>975</v>
      </c>
      <c r="F132" s="292" t="s">
        <v>976</v>
      </c>
      <c r="G132" s="293" t="s">
        <v>159</v>
      </c>
      <c r="H132" s="294">
        <v>2</v>
      </c>
      <c r="I132" s="295"/>
      <c r="J132" s="296">
        <f>ROUND(I132*H132,2)</f>
        <v>0</v>
      </c>
      <c r="K132" s="292" t="s">
        <v>160</v>
      </c>
      <c r="L132" s="44"/>
      <c r="M132" s="297" t="s">
        <v>1</v>
      </c>
      <c r="N132" s="298" t="s">
        <v>40</v>
      </c>
      <c r="O132" s="91"/>
      <c r="P132" s="253">
        <f>O132*H132</f>
        <v>0</v>
      </c>
      <c r="Q132" s="253">
        <v>0</v>
      </c>
      <c r="R132" s="253">
        <f>Q132*H132</f>
        <v>0</v>
      </c>
      <c r="S132" s="253">
        <v>0</v>
      </c>
      <c r="T132" s="25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5" t="s">
        <v>83</v>
      </c>
      <c r="AT132" s="255" t="s">
        <v>198</v>
      </c>
      <c r="AU132" s="255" t="s">
        <v>85</v>
      </c>
      <c r="AY132" s="17" t="s">
        <v>154</v>
      </c>
      <c r="BE132" s="256">
        <f>IF(N132="základní",J132,0)</f>
        <v>0</v>
      </c>
      <c r="BF132" s="256">
        <f>IF(N132="snížená",J132,0)</f>
        <v>0</v>
      </c>
      <c r="BG132" s="256">
        <f>IF(N132="zákl. přenesená",J132,0)</f>
        <v>0</v>
      </c>
      <c r="BH132" s="256">
        <f>IF(N132="sníž. přenesená",J132,0)</f>
        <v>0</v>
      </c>
      <c r="BI132" s="256">
        <f>IF(N132="nulová",J132,0)</f>
        <v>0</v>
      </c>
      <c r="BJ132" s="17" t="s">
        <v>83</v>
      </c>
      <c r="BK132" s="256">
        <f>ROUND(I132*H132,2)</f>
        <v>0</v>
      </c>
      <c r="BL132" s="17" t="s">
        <v>83</v>
      </c>
      <c r="BM132" s="255" t="s">
        <v>977</v>
      </c>
    </row>
    <row r="133" s="2" customFormat="1" ht="66.75" customHeight="1">
      <c r="A133" s="38"/>
      <c r="B133" s="39"/>
      <c r="C133" s="290" t="s">
        <v>206</v>
      </c>
      <c r="D133" s="290" t="s">
        <v>198</v>
      </c>
      <c r="E133" s="291" t="s">
        <v>978</v>
      </c>
      <c r="F133" s="292" t="s">
        <v>979</v>
      </c>
      <c r="G133" s="293" t="s">
        <v>159</v>
      </c>
      <c r="H133" s="294">
        <v>6</v>
      </c>
      <c r="I133" s="295"/>
      <c r="J133" s="296">
        <f>ROUND(I133*H133,2)</f>
        <v>0</v>
      </c>
      <c r="K133" s="292" t="s">
        <v>160</v>
      </c>
      <c r="L133" s="44"/>
      <c r="M133" s="297" t="s">
        <v>1</v>
      </c>
      <c r="N133" s="298" t="s">
        <v>40</v>
      </c>
      <c r="O133" s="91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83</v>
      </c>
      <c r="AT133" s="255" t="s">
        <v>198</v>
      </c>
      <c r="AU133" s="255" t="s">
        <v>85</v>
      </c>
      <c r="AY133" s="17" t="s">
        <v>154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83</v>
      </c>
      <c r="BK133" s="256">
        <f>ROUND(I133*H133,2)</f>
        <v>0</v>
      </c>
      <c r="BL133" s="17" t="s">
        <v>83</v>
      </c>
      <c r="BM133" s="255" t="s">
        <v>980</v>
      </c>
    </row>
    <row r="134" s="2" customFormat="1" ht="66.75" customHeight="1">
      <c r="A134" s="38"/>
      <c r="B134" s="39"/>
      <c r="C134" s="290" t="s">
        <v>161</v>
      </c>
      <c r="D134" s="290" t="s">
        <v>198</v>
      </c>
      <c r="E134" s="291" t="s">
        <v>981</v>
      </c>
      <c r="F134" s="292" t="s">
        <v>982</v>
      </c>
      <c r="G134" s="293" t="s">
        <v>159</v>
      </c>
      <c r="H134" s="294">
        <v>2</v>
      </c>
      <c r="I134" s="295"/>
      <c r="J134" s="296">
        <f>ROUND(I134*H134,2)</f>
        <v>0</v>
      </c>
      <c r="K134" s="292" t="s">
        <v>160</v>
      </c>
      <c r="L134" s="44"/>
      <c r="M134" s="297" t="s">
        <v>1</v>
      </c>
      <c r="N134" s="298" t="s">
        <v>40</v>
      </c>
      <c r="O134" s="91"/>
      <c r="P134" s="253">
        <f>O134*H134</f>
        <v>0</v>
      </c>
      <c r="Q134" s="253">
        <v>0</v>
      </c>
      <c r="R134" s="253">
        <f>Q134*H134</f>
        <v>0</v>
      </c>
      <c r="S134" s="253">
        <v>0</v>
      </c>
      <c r="T134" s="25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5" t="s">
        <v>83</v>
      </c>
      <c r="AT134" s="255" t="s">
        <v>198</v>
      </c>
      <c r="AU134" s="255" t="s">
        <v>85</v>
      </c>
      <c r="AY134" s="17" t="s">
        <v>154</v>
      </c>
      <c r="BE134" s="256">
        <f>IF(N134="základní",J134,0)</f>
        <v>0</v>
      </c>
      <c r="BF134" s="256">
        <f>IF(N134="snížená",J134,0)</f>
        <v>0</v>
      </c>
      <c r="BG134" s="256">
        <f>IF(N134="zákl. přenesená",J134,0)</f>
        <v>0</v>
      </c>
      <c r="BH134" s="256">
        <f>IF(N134="sníž. přenesená",J134,0)</f>
        <v>0</v>
      </c>
      <c r="BI134" s="256">
        <f>IF(N134="nulová",J134,0)</f>
        <v>0</v>
      </c>
      <c r="BJ134" s="17" t="s">
        <v>83</v>
      </c>
      <c r="BK134" s="256">
        <f>ROUND(I134*H134,2)</f>
        <v>0</v>
      </c>
      <c r="BL134" s="17" t="s">
        <v>83</v>
      </c>
      <c r="BM134" s="255" t="s">
        <v>983</v>
      </c>
    </row>
    <row r="135" s="2" customFormat="1" ht="44.25" customHeight="1">
      <c r="A135" s="38"/>
      <c r="B135" s="39"/>
      <c r="C135" s="290" t="s">
        <v>221</v>
      </c>
      <c r="D135" s="290" t="s">
        <v>198</v>
      </c>
      <c r="E135" s="291" t="s">
        <v>984</v>
      </c>
      <c r="F135" s="292" t="s">
        <v>985</v>
      </c>
      <c r="G135" s="293" t="s">
        <v>986</v>
      </c>
      <c r="H135" s="294">
        <v>112</v>
      </c>
      <c r="I135" s="295"/>
      <c r="J135" s="296">
        <f>ROUND(I135*H135,2)</f>
        <v>0</v>
      </c>
      <c r="K135" s="292" t="s">
        <v>160</v>
      </c>
      <c r="L135" s="44"/>
      <c r="M135" s="297" t="s">
        <v>1</v>
      </c>
      <c r="N135" s="298" t="s">
        <v>40</v>
      </c>
      <c r="O135" s="91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5" t="s">
        <v>83</v>
      </c>
      <c r="AT135" s="255" t="s">
        <v>198</v>
      </c>
      <c r="AU135" s="255" t="s">
        <v>85</v>
      </c>
      <c r="AY135" s="17" t="s">
        <v>154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7" t="s">
        <v>83</v>
      </c>
      <c r="BK135" s="256">
        <f>ROUND(I135*H135,2)</f>
        <v>0</v>
      </c>
      <c r="BL135" s="17" t="s">
        <v>83</v>
      </c>
      <c r="BM135" s="255" t="s">
        <v>987</v>
      </c>
    </row>
    <row r="136" s="2" customFormat="1" ht="44.25" customHeight="1">
      <c r="A136" s="38"/>
      <c r="B136" s="39"/>
      <c r="C136" s="290" t="s">
        <v>110</v>
      </c>
      <c r="D136" s="290" t="s">
        <v>198</v>
      </c>
      <c r="E136" s="291" t="s">
        <v>988</v>
      </c>
      <c r="F136" s="292" t="s">
        <v>989</v>
      </c>
      <c r="G136" s="293" t="s">
        <v>986</v>
      </c>
      <c r="H136" s="294">
        <v>115</v>
      </c>
      <c r="I136" s="295"/>
      <c r="J136" s="296">
        <f>ROUND(I136*H136,2)</f>
        <v>0</v>
      </c>
      <c r="K136" s="292" t="s">
        <v>160</v>
      </c>
      <c r="L136" s="44"/>
      <c r="M136" s="297" t="s">
        <v>1</v>
      </c>
      <c r="N136" s="298" t="s">
        <v>40</v>
      </c>
      <c r="O136" s="91"/>
      <c r="P136" s="253">
        <f>O136*H136</f>
        <v>0</v>
      </c>
      <c r="Q136" s="253">
        <v>0</v>
      </c>
      <c r="R136" s="253">
        <f>Q136*H136</f>
        <v>0</v>
      </c>
      <c r="S136" s="253">
        <v>0</v>
      </c>
      <c r="T136" s="25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5" t="s">
        <v>83</v>
      </c>
      <c r="AT136" s="255" t="s">
        <v>198</v>
      </c>
      <c r="AU136" s="255" t="s">
        <v>85</v>
      </c>
      <c r="AY136" s="17" t="s">
        <v>154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7" t="s">
        <v>83</v>
      </c>
      <c r="BK136" s="256">
        <f>ROUND(I136*H136,2)</f>
        <v>0</v>
      </c>
      <c r="BL136" s="17" t="s">
        <v>83</v>
      </c>
      <c r="BM136" s="255" t="s">
        <v>990</v>
      </c>
    </row>
    <row r="137" s="2" customFormat="1" ht="21.75" customHeight="1">
      <c r="A137" s="38"/>
      <c r="B137" s="39"/>
      <c r="C137" s="290" t="s">
        <v>113</v>
      </c>
      <c r="D137" s="290" t="s">
        <v>198</v>
      </c>
      <c r="E137" s="291" t="s">
        <v>991</v>
      </c>
      <c r="F137" s="292" t="s">
        <v>992</v>
      </c>
      <c r="G137" s="293" t="s">
        <v>170</v>
      </c>
      <c r="H137" s="294">
        <v>3450</v>
      </c>
      <c r="I137" s="295"/>
      <c r="J137" s="296">
        <f>ROUND(I137*H137,2)</f>
        <v>0</v>
      </c>
      <c r="K137" s="292" t="s">
        <v>160</v>
      </c>
      <c r="L137" s="44"/>
      <c r="M137" s="297" t="s">
        <v>1</v>
      </c>
      <c r="N137" s="298" t="s">
        <v>40</v>
      </c>
      <c r="O137" s="91"/>
      <c r="P137" s="253">
        <f>O137*H137</f>
        <v>0</v>
      </c>
      <c r="Q137" s="253">
        <v>0</v>
      </c>
      <c r="R137" s="253">
        <f>Q137*H137</f>
        <v>0</v>
      </c>
      <c r="S137" s="253">
        <v>0</v>
      </c>
      <c r="T137" s="25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5" t="s">
        <v>83</v>
      </c>
      <c r="AT137" s="255" t="s">
        <v>198</v>
      </c>
      <c r="AU137" s="255" t="s">
        <v>85</v>
      </c>
      <c r="AY137" s="17" t="s">
        <v>154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7" t="s">
        <v>83</v>
      </c>
      <c r="BK137" s="256">
        <f>ROUND(I137*H137,2)</f>
        <v>0</v>
      </c>
      <c r="BL137" s="17" t="s">
        <v>83</v>
      </c>
      <c r="BM137" s="255" t="s">
        <v>993</v>
      </c>
    </row>
    <row r="138" s="2" customFormat="1" ht="78" customHeight="1">
      <c r="A138" s="38"/>
      <c r="B138" s="39"/>
      <c r="C138" s="290" t="s">
        <v>123</v>
      </c>
      <c r="D138" s="290" t="s">
        <v>198</v>
      </c>
      <c r="E138" s="291" t="s">
        <v>994</v>
      </c>
      <c r="F138" s="292" t="s">
        <v>995</v>
      </c>
      <c r="G138" s="293" t="s">
        <v>159</v>
      </c>
      <c r="H138" s="294">
        <v>1</v>
      </c>
      <c r="I138" s="295"/>
      <c r="J138" s="296">
        <f>ROUND(I138*H138,2)</f>
        <v>0</v>
      </c>
      <c r="K138" s="292" t="s">
        <v>160</v>
      </c>
      <c r="L138" s="44"/>
      <c r="M138" s="297" t="s">
        <v>1</v>
      </c>
      <c r="N138" s="298" t="s">
        <v>40</v>
      </c>
      <c r="O138" s="91"/>
      <c r="P138" s="253">
        <f>O138*H138</f>
        <v>0</v>
      </c>
      <c r="Q138" s="253">
        <v>0</v>
      </c>
      <c r="R138" s="253">
        <f>Q138*H138</f>
        <v>0</v>
      </c>
      <c r="S138" s="253">
        <v>0</v>
      </c>
      <c r="T138" s="25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5" t="s">
        <v>83</v>
      </c>
      <c r="AT138" s="255" t="s">
        <v>198</v>
      </c>
      <c r="AU138" s="255" t="s">
        <v>85</v>
      </c>
      <c r="AY138" s="17" t="s">
        <v>154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7" t="s">
        <v>83</v>
      </c>
      <c r="BK138" s="256">
        <f>ROUND(I138*H138,2)</f>
        <v>0</v>
      </c>
      <c r="BL138" s="17" t="s">
        <v>83</v>
      </c>
      <c r="BM138" s="255" t="s">
        <v>996</v>
      </c>
    </row>
    <row r="139" s="2" customFormat="1" ht="21.75" customHeight="1">
      <c r="A139" s="38"/>
      <c r="B139" s="39"/>
      <c r="C139" s="290" t="s">
        <v>243</v>
      </c>
      <c r="D139" s="290" t="s">
        <v>198</v>
      </c>
      <c r="E139" s="291" t="s">
        <v>997</v>
      </c>
      <c r="F139" s="292" t="s">
        <v>998</v>
      </c>
      <c r="G139" s="293" t="s">
        <v>159</v>
      </c>
      <c r="H139" s="294">
        <v>1</v>
      </c>
      <c r="I139" s="295"/>
      <c r="J139" s="296">
        <f>ROUND(I139*H139,2)</f>
        <v>0</v>
      </c>
      <c r="K139" s="292" t="s">
        <v>160</v>
      </c>
      <c r="L139" s="44"/>
      <c r="M139" s="297" t="s">
        <v>1</v>
      </c>
      <c r="N139" s="298" t="s">
        <v>40</v>
      </c>
      <c r="O139" s="91"/>
      <c r="P139" s="253">
        <f>O139*H139</f>
        <v>0</v>
      </c>
      <c r="Q139" s="253">
        <v>0</v>
      </c>
      <c r="R139" s="253">
        <f>Q139*H139</f>
        <v>0</v>
      </c>
      <c r="S139" s="253">
        <v>0</v>
      </c>
      <c r="T139" s="25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5" t="s">
        <v>83</v>
      </c>
      <c r="AT139" s="255" t="s">
        <v>198</v>
      </c>
      <c r="AU139" s="255" t="s">
        <v>85</v>
      </c>
      <c r="AY139" s="17" t="s">
        <v>154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7" t="s">
        <v>83</v>
      </c>
      <c r="BK139" s="256">
        <f>ROUND(I139*H139,2)</f>
        <v>0</v>
      </c>
      <c r="BL139" s="17" t="s">
        <v>83</v>
      </c>
      <c r="BM139" s="255" t="s">
        <v>999</v>
      </c>
    </row>
    <row r="140" s="2" customFormat="1" ht="21.75" customHeight="1">
      <c r="A140" s="38"/>
      <c r="B140" s="39"/>
      <c r="C140" s="290" t="s">
        <v>250</v>
      </c>
      <c r="D140" s="290" t="s">
        <v>198</v>
      </c>
      <c r="E140" s="291" t="s">
        <v>1000</v>
      </c>
      <c r="F140" s="292" t="s">
        <v>1001</v>
      </c>
      <c r="G140" s="293" t="s">
        <v>159</v>
      </c>
      <c r="H140" s="294">
        <v>1</v>
      </c>
      <c r="I140" s="295"/>
      <c r="J140" s="296">
        <f>ROUND(I140*H140,2)</f>
        <v>0</v>
      </c>
      <c r="K140" s="292" t="s">
        <v>160</v>
      </c>
      <c r="L140" s="44"/>
      <c r="M140" s="297" t="s">
        <v>1</v>
      </c>
      <c r="N140" s="298" t="s">
        <v>40</v>
      </c>
      <c r="O140" s="91"/>
      <c r="P140" s="253">
        <f>O140*H140</f>
        <v>0</v>
      </c>
      <c r="Q140" s="253">
        <v>0</v>
      </c>
      <c r="R140" s="253">
        <f>Q140*H140</f>
        <v>0</v>
      </c>
      <c r="S140" s="253">
        <v>0</v>
      </c>
      <c r="T140" s="25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5" t="s">
        <v>83</v>
      </c>
      <c r="AT140" s="255" t="s">
        <v>198</v>
      </c>
      <c r="AU140" s="255" t="s">
        <v>85</v>
      </c>
      <c r="AY140" s="17" t="s">
        <v>154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7" t="s">
        <v>83</v>
      </c>
      <c r="BK140" s="256">
        <f>ROUND(I140*H140,2)</f>
        <v>0</v>
      </c>
      <c r="BL140" s="17" t="s">
        <v>83</v>
      </c>
      <c r="BM140" s="255" t="s">
        <v>1002</v>
      </c>
    </row>
    <row r="141" s="2" customFormat="1" ht="21.75" customHeight="1">
      <c r="A141" s="38"/>
      <c r="B141" s="39"/>
      <c r="C141" s="290" t="s">
        <v>8</v>
      </c>
      <c r="D141" s="290" t="s">
        <v>198</v>
      </c>
      <c r="E141" s="291" t="s">
        <v>1003</v>
      </c>
      <c r="F141" s="292" t="s">
        <v>1004</v>
      </c>
      <c r="G141" s="293" t="s">
        <v>986</v>
      </c>
      <c r="H141" s="294">
        <v>112</v>
      </c>
      <c r="I141" s="295"/>
      <c r="J141" s="296">
        <f>ROUND(I141*H141,2)</f>
        <v>0</v>
      </c>
      <c r="K141" s="292" t="s">
        <v>160</v>
      </c>
      <c r="L141" s="44"/>
      <c r="M141" s="297" t="s">
        <v>1</v>
      </c>
      <c r="N141" s="298" t="s">
        <v>40</v>
      </c>
      <c r="O141" s="91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5" t="s">
        <v>83</v>
      </c>
      <c r="AT141" s="255" t="s">
        <v>198</v>
      </c>
      <c r="AU141" s="255" t="s">
        <v>85</v>
      </c>
      <c r="AY141" s="17" t="s">
        <v>154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7" t="s">
        <v>83</v>
      </c>
      <c r="BK141" s="256">
        <f>ROUND(I141*H141,2)</f>
        <v>0</v>
      </c>
      <c r="BL141" s="17" t="s">
        <v>83</v>
      </c>
      <c r="BM141" s="255" t="s">
        <v>1005</v>
      </c>
    </row>
    <row r="142" s="2" customFormat="1" ht="21.75" customHeight="1">
      <c r="A142" s="38"/>
      <c r="B142" s="39"/>
      <c r="C142" s="243" t="s">
        <v>262</v>
      </c>
      <c r="D142" s="243" t="s">
        <v>156</v>
      </c>
      <c r="E142" s="244" t="s">
        <v>1006</v>
      </c>
      <c r="F142" s="245" t="s">
        <v>1007</v>
      </c>
      <c r="G142" s="246" t="s">
        <v>170</v>
      </c>
      <c r="H142" s="247">
        <v>105</v>
      </c>
      <c r="I142" s="248"/>
      <c r="J142" s="249">
        <f>ROUND(I142*H142,2)</f>
        <v>0</v>
      </c>
      <c r="K142" s="245" t="s">
        <v>160</v>
      </c>
      <c r="L142" s="250"/>
      <c r="M142" s="251" t="s">
        <v>1</v>
      </c>
      <c r="N142" s="252" t="s">
        <v>40</v>
      </c>
      <c r="O142" s="91"/>
      <c r="P142" s="253">
        <f>O142*H142</f>
        <v>0</v>
      </c>
      <c r="Q142" s="253">
        <v>0</v>
      </c>
      <c r="R142" s="253">
        <f>Q142*H142</f>
        <v>0</v>
      </c>
      <c r="S142" s="253">
        <v>0</v>
      </c>
      <c r="T142" s="25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5" t="s">
        <v>1008</v>
      </c>
      <c r="AT142" s="255" t="s">
        <v>156</v>
      </c>
      <c r="AU142" s="255" t="s">
        <v>85</v>
      </c>
      <c r="AY142" s="17" t="s">
        <v>154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7" t="s">
        <v>83</v>
      </c>
      <c r="BK142" s="256">
        <f>ROUND(I142*H142,2)</f>
        <v>0</v>
      </c>
      <c r="BL142" s="17" t="s">
        <v>1008</v>
      </c>
      <c r="BM142" s="255" t="s">
        <v>1009</v>
      </c>
    </row>
    <row r="143" s="2" customFormat="1" ht="21.75" customHeight="1">
      <c r="A143" s="38"/>
      <c r="B143" s="39"/>
      <c r="C143" s="243" t="s">
        <v>269</v>
      </c>
      <c r="D143" s="243" t="s">
        <v>156</v>
      </c>
      <c r="E143" s="244" t="s">
        <v>1010</v>
      </c>
      <c r="F143" s="245" t="s">
        <v>1011</v>
      </c>
      <c r="G143" s="246" t="s">
        <v>170</v>
      </c>
      <c r="H143" s="247">
        <v>35</v>
      </c>
      <c r="I143" s="248"/>
      <c r="J143" s="249">
        <f>ROUND(I143*H143,2)</f>
        <v>0</v>
      </c>
      <c r="K143" s="245" t="s">
        <v>160</v>
      </c>
      <c r="L143" s="250"/>
      <c r="M143" s="251" t="s">
        <v>1</v>
      </c>
      <c r="N143" s="252" t="s">
        <v>40</v>
      </c>
      <c r="O143" s="91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5" t="s">
        <v>85</v>
      </c>
      <c r="AT143" s="255" t="s">
        <v>156</v>
      </c>
      <c r="AU143" s="255" t="s">
        <v>85</v>
      </c>
      <c r="AY143" s="17" t="s">
        <v>154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7" t="s">
        <v>83</v>
      </c>
      <c r="BK143" s="256">
        <f>ROUND(I143*H143,2)</f>
        <v>0</v>
      </c>
      <c r="BL143" s="17" t="s">
        <v>83</v>
      </c>
      <c r="BM143" s="255" t="s">
        <v>1012</v>
      </c>
    </row>
    <row r="144" s="2" customFormat="1" ht="21.75" customHeight="1">
      <c r="A144" s="38"/>
      <c r="B144" s="39"/>
      <c r="C144" s="243" t="s">
        <v>278</v>
      </c>
      <c r="D144" s="243" t="s">
        <v>156</v>
      </c>
      <c r="E144" s="244" t="s">
        <v>1013</v>
      </c>
      <c r="F144" s="245" t="s">
        <v>1014</v>
      </c>
      <c r="G144" s="246" t="s">
        <v>170</v>
      </c>
      <c r="H144" s="247">
        <v>35</v>
      </c>
      <c r="I144" s="248"/>
      <c r="J144" s="249">
        <f>ROUND(I144*H144,2)</f>
        <v>0</v>
      </c>
      <c r="K144" s="245" t="s">
        <v>160</v>
      </c>
      <c r="L144" s="250"/>
      <c r="M144" s="251" t="s">
        <v>1</v>
      </c>
      <c r="N144" s="252" t="s">
        <v>40</v>
      </c>
      <c r="O144" s="91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5" t="s">
        <v>85</v>
      </c>
      <c r="AT144" s="255" t="s">
        <v>156</v>
      </c>
      <c r="AU144" s="255" t="s">
        <v>85</v>
      </c>
      <c r="AY144" s="17" t="s">
        <v>154</v>
      </c>
      <c r="BE144" s="256">
        <f>IF(N144="základní",J144,0)</f>
        <v>0</v>
      </c>
      <c r="BF144" s="256">
        <f>IF(N144="snížená",J144,0)</f>
        <v>0</v>
      </c>
      <c r="BG144" s="256">
        <f>IF(N144="zákl. přenesená",J144,0)</f>
        <v>0</v>
      </c>
      <c r="BH144" s="256">
        <f>IF(N144="sníž. přenesená",J144,0)</f>
        <v>0</v>
      </c>
      <c r="BI144" s="256">
        <f>IF(N144="nulová",J144,0)</f>
        <v>0</v>
      </c>
      <c r="BJ144" s="17" t="s">
        <v>83</v>
      </c>
      <c r="BK144" s="256">
        <f>ROUND(I144*H144,2)</f>
        <v>0</v>
      </c>
      <c r="BL144" s="17" t="s">
        <v>83</v>
      </c>
      <c r="BM144" s="255" t="s">
        <v>1015</v>
      </c>
    </row>
    <row r="145" s="2" customFormat="1" ht="44.25" customHeight="1">
      <c r="A145" s="38"/>
      <c r="B145" s="39"/>
      <c r="C145" s="243" t="s">
        <v>285</v>
      </c>
      <c r="D145" s="243" t="s">
        <v>156</v>
      </c>
      <c r="E145" s="244" t="s">
        <v>1016</v>
      </c>
      <c r="F145" s="245" t="s">
        <v>1017</v>
      </c>
      <c r="G145" s="246" t="s">
        <v>159</v>
      </c>
      <c r="H145" s="247">
        <v>10</v>
      </c>
      <c r="I145" s="248"/>
      <c r="J145" s="249">
        <f>ROUND(I145*H145,2)</f>
        <v>0</v>
      </c>
      <c r="K145" s="245" t="s">
        <v>160</v>
      </c>
      <c r="L145" s="250"/>
      <c r="M145" s="305" t="s">
        <v>1</v>
      </c>
      <c r="N145" s="306" t="s">
        <v>40</v>
      </c>
      <c r="O145" s="307"/>
      <c r="P145" s="308">
        <f>O145*H145</f>
        <v>0</v>
      </c>
      <c r="Q145" s="308">
        <v>0</v>
      </c>
      <c r="R145" s="308">
        <f>Q145*H145</f>
        <v>0</v>
      </c>
      <c r="S145" s="308">
        <v>0</v>
      </c>
      <c r="T145" s="30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5" t="s">
        <v>85</v>
      </c>
      <c r="AT145" s="255" t="s">
        <v>156</v>
      </c>
      <c r="AU145" s="255" t="s">
        <v>85</v>
      </c>
      <c r="AY145" s="17" t="s">
        <v>154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7" t="s">
        <v>83</v>
      </c>
      <c r="BK145" s="256">
        <f>ROUND(I145*H145,2)</f>
        <v>0</v>
      </c>
      <c r="BL145" s="17" t="s">
        <v>83</v>
      </c>
      <c r="BM145" s="255" t="s">
        <v>1018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192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TpgKazvENXIu3ROMUr7KHyWzJ5EI2bGYXibBnVB+SmG1riMOTmu2rpGGQrm/RVocXiMICJYMXYZ+olMuHmALdw==" hashValue="Xj+SDcyejyjYjet5dbuq+GhFeXKwXRAHE234aW6eYr7bcpZGXWW7pTcjF1euiZUf+/BB2JpV1t7FytnK8bYetQ==" algorithmName="SHA-512" password="CC35"/>
  <autoFilter ref="C122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1" customFormat="1" ht="12" customHeight="1">
      <c r="B8" s="20"/>
      <c r="D8" s="152" t="s">
        <v>127</v>
      </c>
      <c r="I8" s="146"/>
      <c r="L8" s="20"/>
    </row>
    <row r="9" hidden="1" s="2" customFormat="1" ht="16.5" customHeight="1">
      <c r="A9" s="38"/>
      <c r="B9" s="44"/>
      <c r="C9" s="38"/>
      <c r="D9" s="38"/>
      <c r="E9" s="153" t="s">
        <v>955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2" t="s">
        <v>956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5" t="s">
        <v>1019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6. 4. 2020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33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ROUND((SUM(BE126:BE150)),  2)</f>
        <v>0</v>
      </c>
      <c r="G35" s="38"/>
      <c r="H35" s="38"/>
      <c r="I35" s="171">
        <v>0.20999999999999999</v>
      </c>
      <c r="J35" s="170">
        <f>ROUND(((SUM(BE126:BE150))*I35),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41</v>
      </c>
      <c r="F36" s="170">
        <f>ROUND((SUM(BF126:BF150)),  2)</f>
        <v>0</v>
      </c>
      <c r="G36" s="38"/>
      <c r="H36" s="38"/>
      <c r="I36" s="171">
        <v>0.14999999999999999</v>
      </c>
      <c r="J36" s="170">
        <f>ROUND(((SUM(BF126:BF150))*I36),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ROUND((SUM(BG126:BG150)),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ROUND((SUM(BH126:BH150)),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ROUND((SUM(BI126:BI150)),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127</v>
      </c>
      <c r="D86" s="22"/>
      <c r="E86" s="22"/>
      <c r="F86" s="22"/>
      <c r="G86" s="22"/>
      <c r="H86" s="22"/>
      <c r="I86" s="146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96" t="s">
        <v>955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956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11.2 - Stavební část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6. 4. 2020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Lukáš Kot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7" t="s">
        <v>130</v>
      </c>
      <c r="D96" s="198"/>
      <c r="E96" s="198"/>
      <c r="F96" s="198"/>
      <c r="G96" s="198"/>
      <c r="H96" s="198"/>
      <c r="I96" s="199"/>
      <c r="J96" s="200" t="s">
        <v>131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201" t="s">
        <v>132</v>
      </c>
      <c r="D98" s="40"/>
      <c r="E98" s="40"/>
      <c r="F98" s="40"/>
      <c r="G98" s="40"/>
      <c r="H98" s="40"/>
      <c r="I98" s="154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133</v>
      </c>
    </row>
    <row r="99" hidden="1" s="9" customFormat="1" ht="24.96" customHeight="1">
      <c r="A99" s="9"/>
      <c r="B99" s="202"/>
      <c r="C99" s="203"/>
      <c r="D99" s="204" t="s">
        <v>134</v>
      </c>
      <c r="E99" s="205"/>
      <c r="F99" s="205"/>
      <c r="G99" s="205"/>
      <c r="H99" s="205"/>
      <c r="I99" s="206"/>
      <c r="J99" s="207">
        <f>J127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9"/>
      <c r="C100" s="133"/>
      <c r="D100" s="210" t="s">
        <v>1020</v>
      </c>
      <c r="E100" s="211"/>
      <c r="F100" s="211"/>
      <c r="G100" s="211"/>
      <c r="H100" s="211"/>
      <c r="I100" s="212"/>
      <c r="J100" s="213">
        <f>J128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202"/>
      <c r="C101" s="203"/>
      <c r="D101" s="204" t="s">
        <v>1021</v>
      </c>
      <c r="E101" s="205"/>
      <c r="F101" s="205"/>
      <c r="G101" s="205"/>
      <c r="H101" s="205"/>
      <c r="I101" s="206"/>
      <c r="J101" s="207">
        <f>J131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9"/>
      <c r="C102" s="133"/>
      <c r="D102" s="210" t="s">
        <v>1022</v>
      </c>
      <c r="E102" s="211"/>
      <c r="F102" s="211"/>
      <c r="G102" s="211"/>
      <c r="H102" s="211"/>
      <c r="I102" s="212"/>
      <c r="J102" s="213">
        <f>J132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202"/>
      <c r="C103" s="203"/>
      <c r="D103" s="204" t="s">
        <v>1023</v>
      </c>
      <c r="E103" s="205"/>
      <c r="F103" s="205"/>
      <c r="G103" s="205"/>
      <c r="H103" s="205"/>
      <c r="I103" s="206"/>
      <c r="J103" s="207">
        <f>J134</f>
        <v>0</v>
      </c>
      <c r="K103" s="203"/>
      <c r="L103" s="20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209"/>
      <c r="C104" s="133"/>
      <c r="D104" s="210" t="s">
        <v>1024</v>
      </c>
      <c r="E104" s="211"/>
      <c r="F104" s="211"/>
      <c r="G104" s="211"/>
      <c r="H104" s="211"/>
      <c r="I104" s="212"/>
      <c r="J104" s="213">
        <f>J135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2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5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96" t="str">
        <f>E7</f>
        <v>Oprava trati v úseku Brandýsek - Kralupy</v>
      </c>
      <c r="F114" s="32"/>
      <c r="G114" s="32"/>
      <c r="H114" s="32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127</v>
      </c>
      <c r="D115" s="22"/>
      <c r="E115" s="22"/>
      <c r="F115" s="22"/>
      <c r="G115" s="22"/>
      <c r="H115" s="22"/>
      <c r="I115" s="146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96" t="s">
        <v>955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956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11.2 - Stavební část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156" t="s">
        <v>22</v>
      </c>
      <c r="J120" s="79" t="str">
        <f>IF(J14="","",J14)</f>
        <v>6. 4. 2020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>Ing. Aleš Bednář</v>
      </c>
      <c r="G122" s="40"/>
      <c r="H122" s="40"/>
      <c r="I122" s="156" t="s">
        <v>30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IF(E20="","",E20)</f>
        <v>Vyplň údaj</v>
      </c>
      <c r="G123" s="40"/>
      <c r="H123" s="40"/>
      <c r="I123" s="156" t="s">
        <v>32</v>
      </c>
      <c r="J123" s="36" t="str">
        <f>E26</f>
        <v>Lukáš Kot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5"/>
      <c r="B125" s="216"/>
      <c r="C125" s="217" t="s">
        <v>140</v>
      </c>
      <c r="D125" s="218" t="s">
        <v>60</v>
      </c>
      <c r="E125" s="218" t="s">
        <v>56</v>
      </c>
      <c r="F125" s="218" t="s">
        <v>57</v>
      </c>
      <c r="G125" s="218" t="s">
        <v>141</v>
      </c>
      <c r="H125" s="218" t="s">
        <v>142</v>
      </c>
      <c r="I125" s="219" t="s">
        <v>143</v>
      </c>
      <c r="J125" s="218" t="s">
        <v>131</v>
      </c>
      <c r="K125" s="220" t="s">
        <v>144</v>
      </c>
      <c r="L125" s="221"/>
      <c r="M125" s="100" t="s">
        <v>1</v>
      </c>
      <c r="N125" s="101" t="s">
        <v>39</v>
      </c>
      <c r="O125" s="101" t="s">
        <v>145</v>
      </c>
      <c r="P125" s="101" t="s">
        <v>146</v>
      </c>
      <c r="Q125" s="101" t="s">
        <v>147</v>
      </c>
      <c r="R125" s="101" t="s">
        <v>148</v>
      </c>
      <c r="S125" s="101" t="s">
        <v>149</v>
      </c>
      <c r="T125" s="102" t="s">
        <v>150</v>
      </c>
      <c r="U125" s="215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/>
    </row>
    <row r="126" s="2" customFormat="1" ht="22.8" customHeight="1">
      <c r="A126" s="38"/>
      <c r="B126" s="39"/>
      <c r="C126" s="107" t="s">
        <v>151</v>
      </c>
      <c r="D126" s="40"/>
      <c r="E126" s="40"/>
      <c r="F126" s="40"/>
      <c r="G126" s="40"/>
      <c r="H126" s="40"/>
      <c r="I126" s="154"/>
      <c r="J126" s="222">
        <f>BK126</f>
        <v>0</v>
      </c>
      <c r="K126" s="40"/>
      <c r="L126" s="44"/>
      <c r="M126" s="103"/>
      <c r="N126" s="223"/>
      <c r="O126" s="104"/>
      <c r="P126" s="224">
        <f>P127+P131+P134</f>
        <v>0</v>
      </c>
      <c r="Q126" s="104"/>
      <c r="R126" s="224">
        <f>R127+R131+R134</f>
        <v>0.25951199999999996</v>
      </c>
      <c r="S126" s="104"/>
      <c r="T126" s="225">
        <f>T127+T131+T134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133</v>
      </c>
      <c r="BK126" s="226">
        <f>BK127+BK131+BK134</f>
        <v>0</v>
      </c>
    </row>
    <row r="127" s="12" customFormat="1" ht="25.92" customHeight="1">
      <c r="A127" s="12"/>
      <c r="B127" s="227"/>
      <c r="C127" s="228"/>
      <c r="D127" s="229" t="s">
        <v>74</v>
      </c>
      <c r="E127" s="230" t="s">
        <v>152</v>
      </c>
      <c r="F127" s="230" t="s">
        <v>153</v>
      </c>
      <c r="G127" s="228"/>
      <c r="H127" s="228"/>
      <c r="I127" s="231"/>
      <c r="J127" s="232">
        <f>BK127</f>
        <v>0</v>
      </c>
      <c r="K127" s="228"/>
      <c r="L127" s="233"/>
      <c r="M127" s="234"/>
      <c r="N127" s="235"/>
      <c r="O127" s="235"/>
      <c r="P127" s="236">
        <f>P128</f>
        <v>0</v>
      </c>
      <c r="Q127" s="235"/>
      <c r="R127" s="236">
        <f>R128</f>
        <v>0.11984</v>
      </c>
      <c r="S127" s="235"/>
      <c r="T127" s="237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8" t="s">
        <v>83</v>
      </c>
      <c r="AT127" s="239" t="s">
        <v>74</v>
      </c>
      <c r="AU127" s="239" t="s">
        <v>75</v>
      </c>
      <c r="AY127" s="238" t="s">
        <v>154</v>
      </c>
      <c r="BK127" s="240">
        <f>BK128</f>
        <v>0</v>
      </c>
    </row>
    <row r="128" s="12" customFormat="1" ht="22.8" customHeight="1">
      <c r="A128" s="12"/>
      <c r="B128" s="227"/>
      <c r="C128" s="228"/>
      <c r="D128" s="229" t="s">
        <v>74</v>
      </c>
      <c r="E128" s="241" t="s">
        <v>85</v>
      </c>
      <c r="F128" s="241" t="s">
        <v>1025</v>
      </c>
      <c r="G128" s="228"/>
      <c r="H128" s="228"/>
      <c r="I128" s="231"/>
      <c r="J128" s="242">
        <f>BK128</f>
        <v>0</v>
      </c>
      <c r="K128" s="228"/>
      <c r="L128" s="233"/>
      <c r="M128" s="234"/>
      <c r="N128" s="235"/>
      <c r="O128" s="235"/>
      <c r="P128" s="236">
        <f>SUM(P129:P130)</f>
        <v>0</v>
      </c>
      <c r="Q128" s="235"/>
      <c r="R128" s="236">
        <f>SUM(R129:R130)</f>
        <v>0.11984</v>
      </c>
      <c r="S128" s="235"/>
      <c r="T128" s="23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8" t="s">
        <v>83</v>
      </c>
      <c r="AT128" s="239" t="s">
        <v>74</v>
      </c>
      <c r="AU128" s="239" t="s">
        <v>83</v>
      </c>
      <c r="AY128" s="238" t="s">
        <v>154</v>
      </c>
      <c r="BK128" s="240">
        <f>SUM(BK129:BK130)</f>
        <v>0</v>
      </c>
    </row>
    <row r="129" s="2" customFormat="1" ht="21.75" customHeight="1">
      <c r="A129" s="38"/>
      <c r="B129" s="39"/>
      <c r="C129" s="290" t="s">
        <v>83</v>
      </c>
      <c r="D129" s="290" t="s">
        <v>198</v>
      </c>
      <c r="E129" s="291" t="s">
        <v>1026</v>
      </c>
      <c r="F129" s="292" t="s">
        <v>1027</v>
      </c>
      <c r="G129" s="293" t="s">
        <v>159</v>
      </c>
      <c r="H129" s="294">
        <v>1</v>
      </c>
      <c r="I129" s="295"/>
      <c r="J129" s="296">
        <f>ROUND(I129*H129,2)</f>
        <v>0</v>
      </c>
      <c r="K129" s="292" t="s">
        <v>657</v>
      </c>
      <c r="L129" s="44"/>
      <c r="M129" s="297" t="s">
        <v>1</v>
      </c>
      <c r="N129" s="298" t="s">
        <v>40</v>
      </c>
      <c r="O129" s="91"/>
      <c r="P129" s="253">
        <f>O129*H129</f>
        <v>0</v>
      </c>
      <c r="Q129" s="253">
        <v>0.11984</v>
      </c>
      <c r="R129" s="253">
        <f>Q129*H129</f>
        <v>0.11984</v>
      </c>
      <c r="S129" s="253">
        <v>0</v>
      </c>
      <c r="T129" s="25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5" t="s">
        <v>162</v>
      </c>
      <c r="AT129" s="255" t="s">
        <v>198</v>
      </c>
      <c r="AU129" s="255" t="s">
        <v>85</v>
      </c>
      <c r="AY129" s="17" t="s">
        <v>154</v>
      </c>
      <c r="BE129" s="256">
        <f>IF(N129="základní",J129,0)</f>
        <v>0</v>
      </c>
      <c r="BF129" s="256">
        <f>IF(N129="snížená",J129,0)</f>
        <v>0</v>
      </c>
      <c r="BG129" s="256">
        <f>IF(N129="zákl. přenesená",J129,0)</f>
        <v>0</v>
      </c>
      <c r="BH129" s="256">
        <f>IF(N129="sníž. přenesená",J129,0)</f>
        <v>0</v>
      </c>
      <c r="BI129" s="256">
        <f>IF(N129="nulová",J129,0)</f>
        <v>0</v>
      </c>
      <c r="BJ129" s="17" t="s">
        <v>83</v>
      </c>
      <c r="BK129" s="256">
        <f>ROUND(I129*H129,2)</f>
        <v>0</v>
      </c>
      <c r="BL129" s="17" t="s">
        <v>162</v>
      </c>
      <c r="BM129" s="255" t="s">
        <v>1028</v>
      </c>
    </row>
    <row r="130" s="2" customFormat="1">
      <c r="A130" s="38"/>
      <c r="B130" s="39"/>
      <c r="C130" s="40"/>
      <c r="D130" s="259" t="s">
        <v>202</v>
      </c>
      <c r="E130" s="40"/>
      <c r="F130" s="299" t="s">
        <v>1029</v>
      </c>
      <c r="G130" s="40"/>
      <c r="H130" s="40"/>
      <c r="I130" s="154"/>
      <c r="J130" s="40"/>
      <c r="K130" s="40"/>
      <c r="L130" s="44"/>
      <c r="M130" s="300"/>
      <c r="N130" s="30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202</v>
      </c>
      <c r="AU130" s="17" t="s">
        <v>85</v>
      </c>
    </row>
    <row r="131" s="12" customFormat="1" ht="25.92" customHeight="1">
      <c r="A131" s="12"/>
      <c r="B131" s="227"/>
      <c r="C131" s="228"/>
      <c r="D131" s="229" t="s">
        <v>74</v>
      </c>
      <c r="E131" s="230" t="s">
        <v>1030</v>
      </c>
      <c r="F131" s="230" t="s">
        <v>1031</v>
      </c>
      <c r="G131" s="228"/>
      <c r="H131" s="228"/>
      <c r="I131" s="231"/>
      <c r="J131" s="232">
        <f>BK131</f>
        <v>0</v>
      </c>
      <c r="K131" s="228"/>
      <c r="L131" s="233"/>
      <c r="M131" s="234"/>
      <c r="N131" s="235"/>
      <c r="O131" s="235"/>
      <c r="P131" s="236">
        <f>P132</f>
        <v>0</v>
      </c>
      <c r="Q131" s="235"/>
      <c r="R131" s="236">
        <f>R132</f>
        <v>0</v>
      </c>
      <c r="S131" s="235"/>
      <c r="T131" s="237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8" t="s">
        <v>85</v>
      </c>
      <c r="AT131" s="239" t="s">
        <v>74</v>
      </c>
      <c r="AU131" s="239" t="s">
        <v>75</v>
      </c>
      <c r="AY131" s="238" t="s">
        <v>154</v>
      </c>
      <c r="BK131" s="240">
        <f>BK132</f>
        <v>0</v>
      </c>
    </row>
    <row r="132" s="12" customFormat="1" ht="22.8" customHeight="1">
      <c r="A132" s="12"/>
      <c r="B132" s="227"/>
      <c r="C132" s="228"/>
      <c r="D132" s="229" t="s">
        <v>74</v>
      </c>
      <c r="E132" s="241" t="s">
        <v>1032</v>
      </c>
      <c r="F132" s="241" t="s">
        <v>1033</v>
      </c>
      <c r="G132" s="228"/>
      <c r="H132" s="228"/>
      <c r="I132" s="231"/>
      <c r="J132" s="242">
        <f>BK132</f>
        <v>0</v>
      </c>
      <c r="K132" s="228"/>
      <c r="L132" s="233"/>
      <c r="M132" s="234"/>
      <c r="N132" s="235"/>
      <c r="O132" s="235"/>
      <c r="P132" s="236">
        <f>P133</f>
        <v>0</v>
      </c>
      <c r="Q132" s="235"/>
      <c r="R132" s="236">
        <f>R133</f>
        <v>0</v>
      </c>
      <c r="S132" s="235"/>
      <c r="T132" s="237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8" t="s">
        <v>85</v>
      </c>
      <c r="AT132" s="239" t="s">
        <v>74</v>
      </c>
      <c r="AU132" s="239" t="s">
        <v>83</v>
      </c>
      <c r="AY132" s="238" t="s">
        <v>154</v>
      </c>
      <c r="BK132" s="240">
        <f>BK133</f>
        <v>0</v>
      </c>
    </row>
    <row r="133" s="2" customFormat="1" ht="21.75" customHeight="1">
      <c r="A133" s="38"/>
      <c r="B133" s="39"/>
      <c r="C133" s="290" t="s">
        <v>85</v>
      </c>
      <c r="D133" s="290" t="s">
        <v>198</v>
      </c>
      <c r="E133" s="291" t="s">
        <v>1034</v>
      </c>
      <c r="F133" s="292" t="s">
        <v>1035</v>
      </c>
      <c r="G133" s="293" t="s">
        <v>170</v>
      </c>
      <c r="H133" s="294">
        <v>690</v>
      </c>
      <c r="I133" s="295"/>
      <c r="J133" s="296">
        <f>ROUND(I133*H133,2)</f>
        <v>0</v>
      </c>
      <c r="K133" s="292" t="s">
        <v>657</v>
      </c>
      <c r="L133" s="44"/>
      <c r="M133" s="297" t="s">
        <v>1</v>
      </c>
      <c r="N133" s="298" t="s">
        <v>40</v>
      </c>
      <c r="O133" s="91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262</v>
      </c>
      <c r="AT133" s="255" t="s">
        <v>198</v>
      </c>
      <c r="AU133" s="255" t="s">
        <v>85</v>
      </c>
      <c r="AY133" s="17" t="s">
        <v>154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83</v>
      </c>
      <c r="BK133" s="256">
        <f>ROUND(I133*H133,2)</f>
        <v>0</v>
      </c>
      <c r="BL133" s="17" t="s">
        <v>262</v>
      </c>
      <c r="BM133" s="255" t="s">
        <v>1036</v>
      </c>
    </row>
    <row r="134" s="12" customFormat="1" ht="25.92" customHeight="1">
      <c r="A134" s="12"/>
      <c r="B134" s="227"/>
      <c r="C134" s="228"/>
      <c r="D134" s="229" t="s">
        <v>74</v>
      </c>
      <c r="E134" s="230" t="s">
        <v>156</v>
      </c>
      <c r="F134" s="230" t="s">
        <v>1037</v>
      </c>
      <c r="G134" s="228"/>
      <c r="H134" s="228"/>
      <c r="I134" s="231"/>
      <c r="J134" s="232">
        <f>BK134</f>
        <v>0</v>
      </c>
      <c r="K134" s="228"/>
      <c r="L134" s="233"/>
      <c r="M134" s="234"/>
      <c r="N134" s="235"/>
      <c r="O134" s="235"/>
      <c r="P134" s="236">
        <f>P135</f>
        <v>0</v>
      </c>
      <c r="Q134" s="235"/>
      <c r="R134" s="236">
        <f>R135</f>
        <v>0.13967199999999999</v>
      </c>
      <c r="S134" s="235"/>
      <c r="T134" s="237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8" t="s">
        <v>174</v>
      </c>
      <c r="AT134" s="239" t="s">
        <v>74</v>
      </c>
      <c r="AU134" s="239" t="s">
        <v>75</v>
      </c>
      <c r="AY134" s="238" t="s">
        <v>154</v>
      </c>
      <c r="BK134" s="240">
        <f>BK135</f>
        <v>0</v>
      </c>
    </row>
    <row r="135" s="12" customFormat="1" ht="22.8" customHeight="1">
      <c r="A135" s="12"/>
      <c r="B135" s="227"/>
      <c r="C135" s="228"/>
      <c r="D135" s="229" t="s">
        <v>74</v>
      </c>
      <c r="E135" s="241" t="s">
        <v>1038</v>
      </c>
      <c r="F135" s="241" t="s">
        <v>1039</v>
      </c>
      <c r="G135" s="228"/>
      <c r="H135" s="228"/>
      <c r="I135" s="231"/>
      <c r="J135" s="242">
        <f>BK135</f>
        <v>0</v>
      </c>
      <c r="K135" s="228"/>
      <c r="L135" s="233"/>
      <c r="M135" s="234"/>
      <c r="N135" s="235"/>
      <c r="O135" s="235"/>
      <c r="P135" s="236">
        <f>SUM(P136:P150)</f>
        <v>0</v>
      </c>
      <c r="Q135" s="235"/>
      <c r="R135" s="236">
        <f>SUM(R136:R150)</f>
        <v>0.13967199999999999</v>
      </c>
      <c r="S135" s="235"/>
      <c r="T135" s="237">
        <f>SUM(T136:T150)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8" t="s">
        <v>174</v>
      </c>
      <c r="AT135" s="239" t="s">
        <v>74</v>
      </c>
      <c r="AU135" s="239" t="s">
        <v>83</v>
      </c>
      <c r="AY135" s="238" t="s">
        <v>154</v>
      </c>
      <c r="BK135" s="240">
        <f>SUM(BK136:BK150)</f>
        <v>0</v>
      </c>
    </row>
    <row r="136" s="2" customFormat="1" ht="21.75" customHeight="1">
      <c r="A136" s="38"/>
      <c r="B136" s="39"/>
      <c r="C136" s="290" t="s">
        <v>174</v>
      </c>
      <c r="D136" s="290" t="s">
        <v>198</v>
      </c>
      <c r="E136" s="291" t="s">
        <v>1040</v>
      </c>
      <c r="F136" s="292" t="s">
        <v>1041</v>
      </c>
      <c r="G136" s="293" t="s">
        <v>239</v>
      </c>
      <c r="H136" s="294">
        <v>0.68999999999999995</v>
      </c>
      <c r="I136" s="295"/>
      <c r="J136" s="296">
        <f>ROUND(I136*H136,2)</f>
        <v>0</v>
      </c>
      <c r="K136" s="292" t="s">
        <v>657</v>
      </c>
      <c r="L136" s="44"/>
      <c r="M136" s="297" t="s">
        <v>1</v>
      </c>
      <c r="N136" s="298" t="s">
        <v>40</v>
      </c>
      <c r="O136" s="91"/>
      <c r="P136" s="253">
        <f>O136*H136</f>
        <v>0</v>
      </c>
      <c r="Q136" s="253">
        <v>0.0088000000000000005</v>
      </c>
      <c r="R136" s="253">
        <f>Q136*H136</f>
        <v>0.0060720000000000001</v>
      </c>
      <c r="S136" s="253">
        <v>0</v>
      </c>
      <c r="T136" s="25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5" t="s">
        <v>1042</v>
      </c>
      <c r="AT136" s="255" t="s">
        <v>198</v>
      </c>
      <c r="AU136" s="255" t="s">
        <v>85</v>
      </c>
      <c r="AY136" s="17" t="s">
        <v>154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7" t="s">
        <v>83</v>
      </c>
      <c r="BK136" s="256">
        <f>ROUND(I136*H136,2)</f>
        <v>0</v>
      </c>
      <c r="BL136" s="17" t="s">
        <v>1042</v>
      </c>
      <c r="BM136" s="255" t="s">
        <v>1043</v>
      </c>
    </row>
    <row r="137" s="2" customFormat="1">
      <c r="A137" s="38"/>
      <c r="B137" s="39"/>
      <c r="C137" s="40"/>
      <c r="D137" s="259" t="s">
        <v>202</v>
      </c>
      <c r="E137" s="40"/>
      <c r="F137" s="299" t="s">
        <v>1044</v>
      </c>
      <c r="G137" s="40"/>
      <c r="H137" s="40"/>
      <c r="I137" s="154"/>
      <c r="J137" s="40"/>
      <c r="K137" s="40"/>
      <c r="L137" s="44"/>
      <c r="M137" s="300"/>
      <c r="N137" s="30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85</v>
      </c>
    </row>
    <row r="138" s="2" customFormat="1" ht="66.75" customHeight="1">
      <c r="A138" s="38"/>
      <c r="B138" s="39"/>
      <c r="C138" s="290" t="s">
        <v>162</v>
      </c>
      <c r="D138" s="290" t="s">
        <v>198</v>
      </c>
      <c r="E138" s="291" t="s">
        <v>1045</v>
      </c>
      <c r="F138" s="292" t="s">
        <v>1046</v>
      </c>
      <c r="G138" s="293" t="s">
        <v>159</v>
      </c>
      <c r="H138" s="294">
        <v>2</v>
      </c>
      <c r="I138" s="295"/>
      <c r="J138" s="296">
        <f>ROUND(I138*H138,2)</f>
        <v>0</v>
      </c>
      <c r="K138" s="292" t="s">
        <v>657</v>
      </c>
      <c r="L138" s="44"/>
      <c r="M138" s="297" t="s">
        <v>1</v>
      </c>
      <c r="N138" s="298" t="s">
        <v>40</v>
      </c>
      <c r="O138" s="91"/>
      <c r="P138" s="253">
        <f>O138*H138</f>
        <v>0</v>
      </c>
      <c r="Q138" s="253">
        <v>0</v>
      </c>
      <c r="R138" s="253">
        <f>Q138*H138</f>
        <v>0</v>
      </c>
      <c r="S138" s="253">
        <v>0</v>
      </c>
      <c r="T138" s="25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5" t="s">
        <v>1042</v>
      </c>
      <c r="AT138" s="255" t="s">
        <v>198</v>
      </c>
      <c r="AU138" s="255" t="s">
        <v>85</v>
      </c>
      <c r="AY138" s="17" t="s">
        <v>154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7" t="s">
        <v>83</v>
      </c>
      <c r="BK138" s="256">
        <f>ROUND(I138*H138,2)</f>
        <v>0</v>
      </c>
      <c r="BL138" s="17" t="s">
        <v>1042</v>
      </c>
      <c r="BM138" s="255" t="s">
        <v>1047</v>
      </c>
    </row>
    <row r="139" s="2" customFormat="1">
      <c r="A139" s="38"/>
      <c r="B139" s="39"/>
      <c r="C139" s="40"/>
      <c r="D139" s="259" t="s">
        <v>202</v>
      </c>
      <c r="E139" s="40"/>
      <c r="F139" s="299" t="s">
        <v>1048</v>
      </c>
      <c r="G139" s="40"/>
      <c r="H139" s="40"/>
      <c r="I139" s="154"/>
      <c r="J139" s="40"/>
      <c r="K139" s="40"/>
      <c r="L139" s="44"/>
      <c r="M139" s="300"/>
      <c r="N139" s="30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202</v>
      </c>
      <c r="AU139" s="17" t="s">
        <v>85</v>
      </c>
    </row>
    <row r="140" s="2" customFormat="1" ht="33" customHeight="1">
      <c r="A140" s="38"/>
      <c r="B140" s="39"/>
      <c r="C140" s="290" t="s">
        <v>191</v>
      </c>
      <c r="D140" s="290" t="s">
        <v>198</v>
      </c>
      <c r="E140" s="291" t="s">
        <v>1049</v>
      </c>
      <c r="F140" s="292" t="s">
        <v>1050</v>
      </c>
      <c r="G140" s="293" t="s">
        <v>209</v>
      </c>
      <c r="H140" s="294">
        <v>4</v>
      </c>
      <c r="I140" s="295"/>
      <c r="J140" s="296">
        <f>ROUND(I140*H140,2)</f>
        <v>0</v>
      </c>
      <c r="K140" s="292" t="s">
        <v>657</v>
      </c>
      <c r="L140" s="44"/>
      <c r="M140" s="297" t="s">
        <v>1</v>
      </c>
      <c r="N140" s="298" t="s">
        <v>40</v>
      </c>
      <c r="O140" s="91"/>
      <c r="P140" s="253">
        <f>O140*H140</f>
        <v>0</v>
      </c>
      <c r="Q140" s="253">
        <v>0</v>
      </c>
      <c r="R140" s="253">
        <f>Q140*H140</f>
        <v>0</v>
      </c>
      <c r="S140" s="253">
        <v>0</v>
      </c>
      <c r="T140" s="25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5" t="s">
        <v>1042</v>
      </c>
      <c r="AT140" s="255" t="s">
        <v>198</v>
      </c>
      <c r="AU140" s="255" t="s">
        <v>85</v>
      </c>
      <c r="AY140" s="17" t="s">
        <v>154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7" t="s">
        <v>83</v>
      </c>
      <c r="BK140" s="256">
        <f>ROUND(I140*H140,2)</f>
        <v>0</v>
      </c>
      <c r="BL140" s="17" t="s">
        <v>1042</v>
      </c>
      <c r="BM140" s="255" t="s">
        <v>1051</v>
      </c>
    </row>
    <row r="141" s="2" customFormat="1" ht="55.5" customHeight="1">
      <c r="A141" s="38"/>
      <c r="B141" s="39"/>
      <c r="C141" s="290" t="s">
        <v>197</v>
      </c>
      <c r="D141" s="290" t="s">
        <v>198</v>
      </c>
      <c r="E141" s="291" t="s">
        <v>1052</v>
      </c>
      <c r="F141" s="292" t="s">
        <v>1053</v>
      </c>
      <c r="G141" s="293" t="s">
        <v>170</v>
      </c>
      <c r="H141" s="294">
        <v>690</v>
      </c>
      <c r="I141" s="295"/>
      <c r="J141" s="296">
        <f>ROUND(I141*H141,2)</f>
        <v>0</v>
      </c>
      <c r="K141" s="292" t="s">
        <v>657</v>
      </c>
      <c r="L141" s="44"/>
      <c r="M141" s="297" t="s">
        <v>1</v>
      </c>
      <c r="N141" s="298" t="s">
        <v>40</v>
      </c>
      <c r="O141" s="91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5" t="s">
        <v>1042</v>
      </c>
      <c r="AT141" s="255" t="s">
        <v>198</v>
      </c>
      <c r="AU141" s="255" t="s">
        <v>85</v>
      </c>
      <c r="AY141" s="17" t="s">
        <v>154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7" t="s">
        <v>83</v>
      </c>
      <c r="BK141" s="256">
        <f>ROUND(I141*H141,2)</f>
        <v>0</v>
      </c>
      <c r="BL141" s="17" t="s">
        <v>1042</v>
      </c>
      <c r="BM141" s="255" t="s">
        <v>1054</v>
      </c>
    </row>
    <row r="142" s="2" customFormat="1">
      <c r="A142" s="38"/>
      <c r="B142" s="39"/>
      <c r="C142" s="40"/>
      <c r="D142" s="259" t="s">
        <v>202</v>
      </c>
      <c r="E142" s="40"/>
      <c r="F142" s="299" t="s">
        <v>1055</v>
      </c>
      <c r="G142" s="40"/>
      <c r="H142" s="40"/>
      <c r="I142" s="154"/>
      <c r="J142" s="40"/>
      <c r="K142" s="40"/>
      <c r="L142" s="44"/>
      <c r="M142" s="300"/>
      <c r="N142" s="30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202</v>
      </c>
      <c r="AU142" s="17" t="s">
        <v>85</v>
      </c>
    </row>
    <row r="143" s="2" customFormat="1" ht="33" customHeight="1">
      <c r="A143" s="38"/>
      <c r="B143" s="39"/>
      <c r="C143" s="290" t="s">
        <v>206</v>
      </c>
      <c r="D143" s="290" t="s">
        <v>198</v>
      </c>
      <c r="E143" s="291" t="s">
        <v>1056</v>
      </c>
      <c r="F143" s="292" t="s">
        <v>1057</v>
      </c>
      <c r="G143" s="293" t="s">
        <v>159</v>
      </c>
      <c r="H143" s="294">
        <v>2</v>
      </c>
      <c r="I143" s="295"/>
      <c r="J143" s="296">
        <f>ROUND(I143*H143,2)</f>
        <v>0</v>
      </c>
      <c r="K143" s="292" t="s">
        <v>657</v>
      </c>
      <c r="L143" s="44"/>
      <c r="M143" s="297" t="s">
        <v>1</v>
      </c>
      <c r="N143" s="298" t="s">
        <v>40</v>
      </c>
      <c r="O143" s="91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5" t="s">
        <v>1042</v>
      </c>
      <c r="AT143" s="255" t="s">
        <v>198</v>
      </c>
      <c r="AU143" s="255" t="s">
        <v>85</v>
      </c>
      <c r="AY143" s="17" t="s">
        <v>154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7" t="s">
        <v>83</v>
      </c>
      <c r="BK143" s="256">
        <f>ROUND(I143*H143,2)</f>
        <v>0</v>
      </c>
      <c r="BL143" s="17" t="s">
        <v>1042</v>
      </c>
      <c r="BM143" s="255" t="s">
        <v>1058</v>
      </c>
    </row>
    <row r="144" s="2" customFormat="1">
      <c r="A144" s="38"/>
      <c r="B144" s="39"/>
      <c r="C144" s="40"/>
      <c r="D144" s="259" t="s">
        <v>202</v>
      </c>
      <c r="E144" s="40"/>
      <c r="F144" s="299" t="s">
        <v>1059</v>
      </c>
      <c r="G144" s="40"/>
      <c r="H144" s="40"/>
      <c r="I144" s="154"/>
      <c r="J144" s="40"/>
      <c r="K144" s="40"/>
      <c r="L144" s="44"/>
      <c r="M144" s="300"/>
      <c r="N144" s="30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202</v>
      </c>
      <c r="AU144" s="17" t="s">
        <v>85</v>
      </c>
    </row>
    <row r="145" s="2" customFormat="1" ht="44.25" customHeight="1">
      <c r="A145" s="38"/>
      <c r="B145" s="39"/>
      <c r="C145" s="290" t="s">
        <v>161</v>
      </c>
      <c r="D145" s="290" t="s">
        <v>198</v>
      </c>
      <c r="E145" s="291" t="s">
        <v>1060</v>
      </c>
      <c r="F145" s="292" t="s">
        <v>1061</v>
      </c>
      <c r="G145" s="293" t="s">
        <v>170</v>
      </c>
      <c r="H145" s="294">
        <v>690</v>
      </c>
      <c r="I145" s="295"/>
      <c r="J145" s="296">
        <f>ROUND(I145*H145,2)</f>
        <v>0</v>
      </c>
      <c r="K145" s="292" t="s">
        <v>657</v>
      </c>
      <c r="L145" s="44"/>
      <c r="M145" s="297" t="s">
        <v>1</v>
      </c>
      <c r="N145" s="298" t="s">
        <v>40</v>
      </c>
      <c r="O145" s="91"/>
      <c r="P145" s="253">
        <f>O145*H145</f>
        <v>0</v>
      </c>
      <c r="Q145" s="253">
        <v>0.00013999999999999999</v>
      </c>
      <c r="R145" s="253">
        <f>Q145*H145</f>
        <v>0.096599999999999991</v>
      </c>
      <c r="S145" s="253">
        <v>0</v>
      </c>
      <c r="T145" s="25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5" t="s">
        <v>1042</v>
      </c>
      <c r="AT145" s="255" t="s">
        <v>198</v>
      </c>
      <c r="AU145" s="255" t="s">
        <v>85</v>
      </c>
      <c r="AY145" s="17" t="s">
        <v>154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7" t="s">
        <v>83</v>
      </c>
      <c r="BK145" s="256">
        <f>ROUND(I145*H145,2)</f>
        <v>0</v>
      </c>
      <c r="BL145" s="17" t="s">
        <v>1042</v>
      </c>
      <c r="BM145" s="255" t="s">
        <v>1062</v>
      </c>
    </row>
    <row r="146" s="2" customFormat="1">
      <c r="A146" s="38"/>
      <c r="B146" s="39"/>
      <c r="C146" s="40"/>
      <c r="D146" s="259" t="s">
        <v>202</v>
      </c>
      <c r="E146" s="40"/>
      <c r="F146" s="299" t="s">
        <v>1063</v>
      </c>
      <c r="G146" s="40"/>
      <c r="H146" s="40"/>
      <c r="I146" s="154"/>
      <c r="J146" s="40"/>
      <c r="K146" s="40"/>
      <c r="L146" s="44"/>
      <c r="M146" s="300"/>
      <c r="N146" s="30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202</v>
      </c>
      <c r="AU146" s="17" t="s">
        <v>85</v>
      </c>
    </row>
    <row r="147" s="2" customFormat="1" ht="33" customHeight="1">
      <c r="A147" s="38"/>
      <c r="B147" s="39"/>
      <c r="C147" s="290" t="s">
        <v>221</v>
      </c>
      <c r="D147" s="290" t="s">
        <v>198</v>
      </c>
      <c r="E147" s="291" t="s">
        <v>1064</v>
      </c>
      <c r="F147" s="292" t="s">
        <v>1065</v>
      </c>
      <c r="G147" s="293" t="s">
        <v>170</v>
      </c>
      <c r="H147" s="294">
        <v>1380</v>
      </c>
      <c r="I147" s="295"/>
      <c r="J147" s="296">
        <f>ROUND(I147*H147,2)</f>
        <v>0</v>
      </c>
      <c r="K147" s="292" t="s">
        <v>657</v>
      </c>
      <c r="L147" s="44"/>
      <c r="M147" s="297" t="s">
        <v>1</v>
      </c>
      <c r="N147" s="298" t="s">
        <v>40</v>
      </c>
      <c r="O147" s="91"/>
      <c r="P147" s="253">
        <f>O147*H147</f>
        <v>0</v>
      </c>
      <c r="Q147" s="253">
        <v>0</v>
      </c>
      <c r="R147" s="253">
        <f>Q147*H147</f>
        <v>0</v>
      </c>
      <c r="S147" s="253">
        <v>0</v>
      </c>
      <c r="T147" s="25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5" t="s">
        <v>1042</v>
      </c>
      <c r="AT147" s="255" t="s">
        <v>198</v>
      </c>
      <c r="AU147" s="255" t="s">
        <v>85</v>
      </c>
      <c r="AY147" s="17" t="s">
        <v>154</v>
      </c>
      <c r="BE147" s="256">
        <f>IF(N147="základní",J147,0)</f>
        <v>0</v>
      </c>
      <c r="BF147" s="256">
        <f>IF(N147="snížená",J147,0)</f>
        <v>0</v>
      </c>
      <c r="BG147" s="256">
        <f>IF(N147="zákl. přenesená",J147,0)</f>
        <v>0</v>
      </c>
      <c r="BH147" s="256">
        <f>IF(N147="sníž. přenesená",J147,0)</f>
        <v>0</v>
      </c>
      <c r="BI147" s="256">
        <f>IF(N147="nulová",J147,0)</f>
        <v>0</v>
      </c>
      <c r="BJ147" s="17" t="s">
        <v>83</v>
      </c>
      <c r="BK147" s="256">
        <f>ROUND(I147*H147,2)</f>
        <v>0</v>
      </c>
      <c r="BL147" s="17" t="s">
        <v>1042</v>
      </c>
      <c r="BM147" s="255" t="s">
        <v>1066</v>
      </c>
    </row>
    <row r="148" s="2" customFormat="1" ht="33" customHeight="1">
      <c r="A148" s="38"/>
      <c r="B148" s="39"/>
      <c r="C148" s="290" t="s">
        <v>110</v>
      </c>
      <c r="D148" s="290" t="s">
        <v>198</v>
      </c>
      <c r="E148" s="291" t="s">
        <v>1067</v>
      </c>
      <c r="F148" s="292" t="s">
        <v>1068</v>
      </c>
      <c r="G148" s="293" t="s">
        <v>216</v>
      </c>
      <c r="H148" s="294">
        <v>970</v>
      </c>
      <c r="I148" s="295"/>
      <c r="J148" s="296">
        <f>ROUND(I148*H148,2)</f>
        <v>0</v>
      </c>
      <c r="K148" s="292" t="s">
        <v>657</v>
      </c>
      <c r="L148" s="44"/>
      <c r="M148" s="297" t="s">
        <v>1</v>
      </c>
      <c r="N148" s="298" t="s">
        <v>40</v>
      </c>
      <c r="O148" s="91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5" t="s">
        <v>1042</v>
      </c>
      <c r="AT148" s="255" t="s">
        <v>198</v>
      </c>
      <c r="AU148" s="255" t="s">
        <v>85</v>
      </c>
      <c r="AY148" s="17" t="s">
        <v>154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7" t="s">
        <v>83</v>
      </c>
      <c r="BK148" s="256">
        <f>ROUND(I148*H148,2)</f>
        <v>0</v>
      </c>
      <c r="BL148" s="17" t="s">
        <v>1042</v>
      </c>
      <c r="BM148" s="255" t="s">
        <v>1069</v>
      </c>
    </row>
    <row r="149" s="2" customFormat="1">
      <c r="A149" s="38"/>
      <c r="B149" s="39"/>
      <c r="C149" s="40"/>
      <c r="D149" s="259" t="s">
        <v>202</v>
      </c>
      <c r="E149" s="40"/>
      <c r="F149" s="299" t="s">
        <v>1070</v>
      </c>
      <c r="G149" s="40"/>
      <c r="H149" s="40"/>
      <c r="I149" s="154"/>
      <c r="J149" s="40"/>
      <c r="K149" s="40"/>
      <c r="L149" s="44"/>
      <c r="M149" s="300"/>
      <c r="N149" s="30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202</v>
      </c>
      <c r="AU149" s="17" t="s">
        <v>85</v>
      </c>
    </row>
    <row r="150" s="2" customFormat="1" ht="16.5" customHeight="1">
      <c r="A150" s="38"/>
      <c r="B150" s="39"/>
      <c r="C150" s="243" t="s">
        <v>113</v>
      </c>
      <c r="D150" s="243" t="s">
        <v>156</v>
      </c>
      <c r="E150" s="244" t="s">
        <v>1071</v>
      </c>
      <c r="F150" s="245" t="s">
        <v>1072</v>
      </c>
      <c r="G150" s="246" t="s">
        <v>170</v>
      </c>
      <c r="H150" s="247">
        <v>10</v>
      </c>
      <c r="I150" s="248"/>
      <c r="J150" s="249">
        <f>ROUND(I150*H150,2)</f>
        <v>0</v>
      </c>
      <c r="K150" s="245" t="s">
        <v>657</v>
      </c>
      <c r="L150" s="250"/>
      <c r="M150" s="305" t="s">
        <v>1</v>
      </c>
      <c r="N150" s="306" t="s">
        <v>40</v>
      </c>
      <c r="O150" s="307"/>
      <c r="P150" s="308">
        <f>O150*H150</f>
        <v>0</v>
      </c>
      <c r="Q150" s="308">
        <v>0.0037000000000000002</v>
      </c>
      <c r="R150" s="308">
        <f>Q150*H150</f>
        <v>0.037000000000000005</v>
      </c>
      <c r="S150" s="308">
        <v>0</v>
      </c>
      <c r="T150" s="30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5" t="s">
        <v>1073</v>
      </c>
      <c r="AT150" s="255" t="s">
        <v>156</v>
      </c>
      <c r="AU150" s="255" t="s">
        <v>85</v>
      </c>
      <c r="AY150" s="17" t="s">
        <v>154</v>
      </c>
      <c r="BE150" s="256">
        <f>IF(N150="základní",J150,0)</f>
        <v>0</v>
      </c>
      <c r="BF150" s="256">
        <f>IF(N150="snížená",J150,0)</f>
        <v>0</v>
      </c>
      <c r="BG150" s="256">
        <f>IF(N150="zákl. přenesená",J150,0)</f>
        <v>0</v>
      </c>
      <c r="BH150" s="256">
        <f>IF(N150="sníž. přenesená",J150,0)</f>
        <v>0</v>
      </c>
      <c r="BI150" s="256">
        <f>IF(N150="nulová",J150,0)</f>
        <v>0</v>
      </c>
      <c r="BJ150" s="17" t="s">
        <v>83</v>
      </c>
      <c r="BK150" s="256">
        <f>ROUND(I150*H150,2)</f>
        <v>0</v>
      </c>
      <c r="BL150" s="17" t="s">
        <v>1042</v>
      </c>
      <c r="BM150" s="255" t="s">
        <v>1074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192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zpn34Ue26Hq6qNzmOyuIqGs4sOgOVuIXXqWfqJQS9xoF1Gj5Chifs1XhYgJ5IhbfzHDZBB0Z/e40oU1ofsphsw==" hashValue="oZsv7P58PKieLEPZiS8vgUsauTJFMR93UpKcB2hZ64KJtfz058Qw+ZZhFXBwYGyip4QqHqhYvE7yoqt96amIRw==" algorithmName="SHA-512" password="CC35"/>
  <autoFilter ref="C125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1075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ROUND((SUM(BE117:BE155)),  2)</f>
        <v>0</v>
      </c>
      <c r="G33" s="38"/>
      <c r="H33" s="38"/>
      <c r="I33" s="171">
        <v>0.20999999999999999</v>
      </c>
      <c r="J33" s="170">
        <f>ROUND(((SUM(BE117:BE155))*I33),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ROUND((SUM(BF117:BF155)),  2)</f>
        <v>0</v>
      </c>
      <c r="G34" s="38"/>
      <c r="H34" s="38"/>
      <c r="I34" s="171">
        <v>0.14999999999999999</v>
      </c>
      <c r="J34" s="170">
        <f>ROUND(((SUM(BF117:BF155))*I34),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ROUND((SUM(BG117:BG155)),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ROUND((SUM(BH117:BH155)),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ROUND((SUM(BI117:BI155)),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12 - VRN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1076</v>
      </c>
      <c r="E97" s="205"/>
      <c r="F97" s="205"/>
      <c r="G97" s="205"/>
      <c r="H97" s="205"/>
      <c r="I97" s="206"/>
      <c r="J97" s="207">
        <f>J118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5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92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95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139</v>
      </c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96" t="str">
        <f>E7</f>
        <v>Oprava trati v úseku Brandýsek - Kralupy</v>
      </c>
      <c r="F107" s="32"/>
      <c r="G107" s="32"/>
      <c r="H107" s="32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127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12 - VRN</v>
      </c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156" t="s">
        <v>22</v>
      </c>
      <c r="J111" s="79" t="str">
        <f>IF(J12="","",J12)</f>
        <v>6. 4. 2020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Ing. Aleš Bednář</v>
      </c>
      <c r="G113" s="40"/>
      <c r="H113" s="40"/>
      <c r="I113" s="156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156" t="s">
        <v>32</v>
      </c>
      <c r="J114" s="36" t="str">
        <f>E24</f>
        <v>Lukáš Kot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15"/>
      <c r="B116" s="216"/>
      <c r="C116" s="217" t="s">
        <v>140</v>
      </c>
      <c r="D116" s="218" t="s">
        <v>60</v>
      </c>
      <c r="E116" s="218" t="s">
        <v>56</v>
      </c>
      <c r="F116" s="218" t="s">
        <v>57</v>
      </c>
      <c r="G116" s="218" t="s">
        <v>141</v>
      </c>
      <c r="H116" s="218" t="s">
        <v>142</v>
      </c>
      <c r="I116" s="219" t="s">
        <v>143</v>
      </c>
      <c r="J116" s="218" t="s">
        <v>131</v>
      </c>
      <c r="K116" s="220" t="s">
        <v>144</v>
      </c>
      <c r="L116" s="221"/>
      <c r="M116" s="100" t="s">
        <v>1</v>
      </c>
      <c r="N116" s="101" t="s">
        <v>39</v>
      </c>
      <c r="O116" s="101" t="s">
        <v>145</v>
      </c>
      <c r="P116" s="101" t="s">
        <v>146</v>
      </c>
      <c r="Q116" s="101" t="s">
        <v>147</v>
      </c>
      <c r="R116" s="101" t="s">
        <v>148</v>
      </c>
      <c r="S116" s="101" t="s">
        <v>149</v>
      </c>
      <c r="T116" s="102" t="s">
        <v>150</v>
      </c>
      <c r="U116" s="21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/>
    </row>
    <row r="117" s="2" customFormat="1" ht="22.8" customHeight="1">
      <c r="A117" s="38"/>
      <c r="B117" s="39"/>
      <c r="C117" s="107" t="s">
        <v>151</v>
      </c>
      <c r="D117" s="40"/>
      <c r="E117" s="40"/>
      <c r="F117" s="40"/>
      <c r="G117" s="40"/>
      <c r="H117" s="40"/>
      <c r="I117" s="154"/>
      <c r="J117" s="222">
        <f>BK117</f>
        <v>0</v>
      </c>
      <c r="K117" s="40"/>
      <c r="L117" s="44"/>
      <c r="M117" s="103"/>
      <c r="N117" s="223"/>
      <c r="O117" s="104"/>
      <c r="P117" s="224">
        <f>P118</f>
        <v>0</v>
      </c>
      <c r="Q117" s="104"/>
      <c r="R117" s="224">
        <f>R118</f>
        <v>0</v>
      </c>
      <c r="S117" s="104"/>
      <c r="T117" s="225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133</v>
      </c>
      <c r="BK117" s="226">
        <f>BK118</f>
        <v>0</v>
      </c>
    </row>
    <row r="118" s="12" customFormat="1" ht="25.92" customHeight="1">
      <c r="A118" s="12"/>
      <c r="B118" s="227"/>
      <c r="C118" s="228"/>
      <c r="D118" s="229" t="s">
        <v>74</v>
      </c>
      <c r="E118" s="230" t="s">
        <v>124</v>
      </c>
      <c r="F118" s="230" t="s">
        <v>688</v>
      </c>
      <c r="G118" s="228"/>
      <c r="H118" s="228"/>
      <c r="I118" s="231"/>
      <c r="J118" s="232">
        <f>BK118</f>
        <v>0</v>
      </c>
      <c r="K118" s="228"/>
      <c r="L118" s="233"/>
      <c r="M118" s="234"/>
      <c r="N118" s="235"/>
      <c r="O118" s="235"/>
      <c r="P118" s="236">
        <f>SUM(P119:P155)</f>
        <v>0</v>
      </c>
      <c r="Q118" s="235"/>
      <c r="R118" s="236">
        <f>SUM(R119:R155)</f>
        <v>0</v>
      </c>
      <c r="S118" s="235"/>
      <c r="T118" s="237">
        <f>SUM(T119:T155)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8" t="s">
        <v>191</v>
      </c>
      <c r="AT118" s="239" t="s">
        <v>74</v>
      </c>
      <c r="AU118" s="239" t="s">
        <v>75</v>
      </c>
      <c r="AY118" s="238" t="s">
        <v>154</v>
      </c>
      <c r="BK118" s="240">
        <f>SUM(BK119:BK155)</f>
        <v>0</v>
      </c>
    </row>
    <row r="119" s="2" customFormat="1" ht="78" customHeight="1">
      <c r="A119" s="38"/>
      <c r="B119" s="39"/>
      <c r="C119" s="290" t="s">
        <v>83</v>
      </c>
      <c r="D119" s="290" t="s">
        <v>198</v>
      </c>
      <c r="E119" s="291" t="s">
        <v>1077</v>
      </c>
      <c r="F119" s="292" t="s">
        <v>1078</v>
      </c>
      <c r="G119" s="293" t="s">
        <v>159</v>
      </c>
      <c r="H119" s="294">
        <v>3</v>
      </c>
      <c r="I119" s="295"/>
      <c r="J119" s="296">
        <f>ROUND(I119*H119,2)</f>
        <v>0</v>
      </c>
      <c r="K119" s="292" t="s">
        <v>160</v>
      </c>
      <c r="L119" s="44"/>
      <c r="M119" s="297" t="s">
        <v>1</v>
      </c>
      <c r="N119" s="298" t="s">
        <v>40</v>
      </c>
      <c r="O119" s="91"/>
      <c r="P119" s="253">
        <f>O119*H119</f>
        <v>0</v>
      </c>
      <c r="Q119" s="253">
        <v>0</v>
      </c>
      <c r="R119" s="253">
        <f>Q119*H119</f>
        <v>0</v>
      </c>
      <c r="S119" s="253">
        <v>0</v>
      </c>
      <c r="T119" s="25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55" t="s">
        <v>333</v>
      </c>
      <c r="AT119" s="255" t="s">
        <v>198</v>
      </c>
      <c r="AU119" s="255" t="s">
        <v>83</v>
      </c>
      <c r="AY119" s="17" t="s">
        <v>154</v>
      </c>
      <c r="BE119" s="256">
        <f>IF(N119="základní",J119,0)</f>
        <v>0</v>
      </c>
      <c r="BF119" s="256">
        <f>IF(N119="snížená",J119,0)</f>
        <v>0</v>
      </c>
      <c r="BG119" s="256">
        <f>IF(N119="zákl. přenesená",J119,0)</f>
        <v>0</v>
      </c>
      <c r="BH119" s="256">
        <f>IF(N119="sníž. přenesená",J119,0)</f>
        <v>0</v>
      </c>
      <c r="BI119" s="256">
        <f>IF(N119="nulová",J119,0)</f>
        <v>0</v>
      </c>
      <c r="BJ119" s="17" t="s">
        <v>83</v>
      </c>
      <c r="BK119" s="256">
        <f>ROUND(I119*H119,2)</f>
        <v>0</v>
      </c>
      <c r="BL119" s="17" t="s">
        <v>333</v>
      </c>
      <c r="BM119" s="255" t="s">
        <v>1079</v>
      </c>
    </row>
    <row r="120" s="2" customFormat="1">
      <c r="A120" s="38"/>
      <c r="B120" s="39"/>
      <c r="C120" s="40"/>
      <c r="D120" s="259" t="s">
        <v>202</v>
      </c>
      <c r="E120" s="40"/>
      <c r="F120" s="299" t="s">
        <v>1080</v>
      </c>
      <c r="G120" s="40"/>
      <c r="H120" s="40"/>
      <c r="I120" s="154"/>
      <c r="J120" s="40"/>
      <c r="K120" s="40"/>
      <c r="L120" s="44"/>
      <c r="M120" s="300"/>
      <c r="N120" s="301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202</v>
      </c>
      <c r="AU120" s="17" t="s">
        <v>83</v>
      </c>
    </row>
    <row r="121" s="15" customFormat="1">
      <c r="A121" s="15"/>
      <c r="B121" s="280"/>
      <c r="C121" s="281"/>
      <c r="D121" s="259" t="s">
        <v>164</v>
      </c>
      <c r="E121" s="282" t="s">
        <v>1</v>
      </c>
      <c r="F121" s="283" t="s">
        <v>1081</v>
      </c>
      <c r="G121" s="281"/>
      <c r="H121" s="282" t="s">
        <v>1</v>
      </c>
      <c r="I121" s="284"/>
      <c r="J121" s="281"/>
      <c r="K121" s="281"/>
      <c r="L121" s="285"/>
      <c r="M121" s="286"/>
      <c r="N121" s="287"/>
      <c r="O121" s="287"/>
      <c r="P121" s="287"/>
      <c r="Q121" s="287"/>
      <c r="R121" s="287"/>
      <c r="S121" s="287"/>
      <c r="T121" s="28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89" t="s">
        <v>164</v>
      </c>
      <c r="AU121" s="289" t="s">
        <v>83</v>
      </c>
      <c r="AV121" s="15" t="s">
        <v>83</v>
      </c>
      <c r="AW121" s="15" t="s">
        <v>31</v>
      </c>
      <c r="AX121" s="15" t="s">
        <v>75</v>
      </c>
      <c r="AY121" s="289" t="s">
        <v>154</v>
      </c>
    </row>
    <row r="122" s="13" customFormat="1">
      <c r="A122" s="13"/>
      <c r="B122" s="257"/>
      <c r="C122" s="258"/>
      <c r="D122" s="259" t="s">
        <v>164</v>
      </c>
      <c r="E122" s="260" t="s">
        <v>1</v>
      </c>
      <c r="F122" s="261" t="s">
        <v>174</v>
      </c>
      <c r="G122" s="258"/>
      <c r="H122" s="262">
        <v>3</v>
      </c>
      <c r="I122" s="263"/>
      <c r="J122" s="258"/>
      <c r="K122" s="258"/>
      <c r="L122" s="264"/>
      <c r="M122" s="265"/>
      <c r="N122" s="266"/>
      <c r="O122" s="266"/>
      <c r="P122" s="266"/>
      <c r="Q122" s="266"/>
      <c r="R122" s="266"/>
      <c r="S122" s="266"/>
      <c r="T122" s="26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8" t="s">
        <v>164</v>
      </c>
      <c r="AU122" s="268" t="s">
        <v>83</v>
      </c>
      <c r="AV122" s="13" t="s">
        <v>85</v>
      </c>
      <c r="AW122" s="13" t="s">
        <v>31</v>
      </c>
      <c r="AX122" s="13" t="s">
        <v>75</v>
      </c>
      <c r="AY122" s="268" t="s">
        <v>154</v>
      </c>
    </row>
    <row r="123" s="14" customFormat="1">
      <c r="A123" s="14"/>
      <c r="B123" s="269"/>
      <c r="C123" s="270"/>
      <c r="D123" s="259" t="s">
        <v>164</v>
      </c>
      <c r="E123" s="271" t="s">
        <v>1</v>
      </c>
      <c r="F123" s="272" t="s">
        <v>166</v>
      </c>
      <c r="G123" s="270"/>
      <c r="H123" s="273">
        <v>3</v>
      </c>
      <c r="I123" s="274"/>
      <c r="J123" s="270"/>
      <c r="K123" s="270"/>
      <c r="L123" s="275"/>
      <c r="M123" s="276"/>
      <c r="N123" s="277"/>
      <c r="O123" s="277"/>
      <c r="P123" s="277"/>
      <c r="Q123" s="277"/>
      <c r="R123" s="277"/>
      <c r="S123" s="277"/>
      <c r="T123" s="27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9" t="s">
        <v>164</v>
      </c>
      <c r="AU123" s="279" t="s">
        <v>83</v>
      </c>
      <c r="AV123" s="14" t="s">
        <v>162</v>
      </c>
      <c r="AW123" s="14" t="s">
        <v>31</v>
      </c>
      <c r="AX123" s="14" t="s">
        <v>83</v>
      </c>
      <c r="AY123" s="279" t="s">
        <v>154</v>
      </c>
    </row>
    <row r="124" s="2" customFormat="1" ht="78" customHeight="1">
      <c r="A124" s="38"/>
      <c r="B124" s="39"/>
      <c r="C124" s="290" t="s">
        <v>85</v>
      </c>
      <c r="D124" s="290" t="s">
        <v>198</v>
      </c>
      <c r="E124" s="291" t="s">
        <v>1082</v>
      </c>
      <c r="F124" s="292" t="s">
        <v>1083</v>
      </c>
      <c r="G124" s="293" t="s">
        <v>159</v>
      </c>
      <c r="H124" s="294">
        <v>4</v>
      </c>
      <c r="I124" s="295"/>
      <c r="J124" s="296">
        <f>ROUND(I124*H124,2)</f>
        <v>0</v>
      </c>
      <c r="K124" s="292" t="s">
        <v>160</v>
      </c>
      <c r="L124" s="44"/>
      <c r="M124" s="297" t="s">
        <v>1</v>
      </c>
      <c r="N124" s="298" t="s">
        <v>40</v>
      </c>
      <c r="O124" s="91"/>
      <c r="P124" s="253">
        <f>O124*H124</f>
        <v>0</v>
      </c>
      <c r="Q124" s="253">
        <v>0</v>
      </c>
      <c r="R124" s="253">
        <f>Q124*H124</f>
        <v>0</v>
      </c>
      <c r="S124" s="253">
        <v>0</v>
      </c>
      <c r="T124" s="25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5" t="s">
        <v>333</v>
      </c>
      <c r="AT124" s="255" t="s">
        <v>198</v>
      </c>
      <c r="AU124" s="255" t="s">
        <v>83</v>
      </c>
      <c r="AY124" s="17" t="s">
        <v>154</v>
      </c>
      <c r="BE124" s="256">
        <f>IF(N124="základní",J124,0)</f>
        <v>0</v>
      </c>
      <c r="BF124" s="256">
        <f>IF(N124="snížená",J124,0)</f>
        <v>0</v>
      </c>
      <c r="BG124" s="256">
        <f>IF(N124="zákl. přenesená",J124,0)</f>
        <v>0</v>
      </c>
      <c r="BH124" s="256">
        <f>IF(N124="sníž. přenesená",J124,0)</f>
        <v>0</v>
      </c>
      <c r="BI124" s="256">
        <f>IF(N124="nulová",J124,0)</f>
        <v>0</v>
      </c>
      <c r="BJ124" s="17" t="s">
        <v>83</v>
      </c>
      <c r="BK124" s="256">
        <f>ROUND(I124*H124,2)</f>
        <v>0</v>
      </c>
      <c r="BL124" s="17" t="s">
        <v>333</v>
      </c>
      <c r="BM124" s="255" t="s">
        <v>1084</v>
      </c>
    </row>
    <row r="125" s="2" customFormat="1">
      <c r="A125" s="38"/>
      <c r="B125" s="39"/>
      <c r="C125" s="40"/>
      <c r="D125" s="259" t="s">
        <v>202</v>
      </c>
      <c r="E125" s="40"/>
      <c r="F125" s="299" t="s">
        <v>1080</v>
      </c>
      <c r="G125" s="40"/>
      <c r="H125" s="40"/>
      <c r="I125" s="154"/>
      <c r="J125" s="40"/>
      <c r="K125" s="40"/>
      <c r="L125" s="44"/>
      <c r="M125" s="300"/>
      <c r="N125" s="30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202</v>
      </c>
      <c r="AU125" s="17" t="s">
        <v>83</v>
      </c>
    </row>
    <row r="126" s="15" customFormat="1">
      <c r="A126" s="15"/>
      <c r="B126" s="280"/>
      <c r="C126" s="281"/>
      <c r="D126" s="259" t="s">
        <v>164</v>
      </c>
      <c r="E126" s="282" t="s">
        <v>1</v>
      </c>
      <c r="F126" s="283" t="s">
        <v>1085</v>
      </c>
      <c r="G126" s="281"/>
      <c r="H126" s="282" t="s">
        <v>1</v>
      </c>
      <c r="I126" s="284"/>
      <c r="J126" s="281"/>
      <c r="K126" s="281"/>
      <c r="L126" s="285"/>
      <c r="M126" s="286"/>
      <c r="N126" s="287"/>
      <c r="O126" s="287"/>
      <c r="P126" s="287"/>
      <c r="Q126" s="287"/>
      <c r="R126" s="287"/>
      <c r="S126" s="287"/>
      <c r="T126" s="28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9" t="s">
        <v>164</v>
      </c>
      <c r="AU126" s="289" t="s">
        <v>83</v>
      </c>
      <c r="AV126" s="15" t="s">
        <v>83</v>
      </c>
      <c r="AW126" s="15" t="s">
        <v>31</v>
      </c>
      <c r="AX126" s="15" t="s">
        <v>75</v>
      </c>
      <c r="AY126" s="289" t="s">
        <v>154</v>
      </c>
    </row>
    <row r="127" s="13" customFormat="1">
      <c r="A127" s="13"/>
      <c r="B127" s="257"/>
      <c r="C127" s="258"/>
      <c r="D127" s="259" t="s">
        <v>164</v>
      </c>
      <c r="E127" s="260" t="s">
        <v>1</v>
      </c>
      <c r="F127" s="261" t="s">
        <v>162</v>
      </c>
      <c r="G127" s="258"/>
      <c r="H127" s="262">
        <v>4</v>
      </c>
      <c r="I127" s="263"/>
      <c r="J127" s="258"/>
      <c r="K127" s="258"/>
      <c r="L127" s="264"/>
      <c r="M127" s="265"/>
      <c r="N127" s="266"/>
      <c r="O127" s="266"/>
      <c r="P127" s="266"/>
      <c r="Q127" s="266"/>
      <c r="R127" s="266"/>
      <c r="S127" s="266"/>
      <c r="T127" s="26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8" t="s">
        <v>164</v>
      </c>
      <c r="AU127" s="268" t="s">
        <v>83</v>
      </c>
      <c r="AV127" s="13" t="s">
        <v>85</v>
      </c>
      <c r="AW127" s="13" t="s">
        <v>31</v>
      </c>
      <c r="AX127" s="13" t="s">
        <v>75</v>
      </c>
      <c r="AY127" s="268" t="s">
        <v>154</v>
      </c>
    </row>
    <row r="128" s="14" customFormat="1">
      <c r="A128" s="14"/>
      <c r="B128" s="269"/>
      <c r="C128" s="270"/>
      <c r="D128" s="259" t="s">
        <v>164</v>
      </c>
      <c r="E128" s="271" t="s">
        <v>1</v>
      </c>
      <c r="F128" s="272" t="s">
        <v>166</v>
      </c>
      <c r="G128" s="270"/>
      <c r="H128" s="273">
        <v>4</v>
      </c>
      <c r="I128" s="274"/>
      <c r="J128" s="270"/>
      <c r="K128" s="270"/>
      <c r="L128" s="275"/>
      <c r="M128" s="276"/>
      <c r="N128" s="277"/>
      <c r="O128" s="277"/>
      <c r="P128" s="277"/>
      <c r="Q128" s="277"/>
      <c r="R128" s="277"/>
      <c r="S128" s="277"/>
      <c r="T128" s="27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9" t="s">
        <v>164</v>
      </c>
      <c r="AU128" s="279" t="s">
        <v>83</v>
      </c>
      <c r="AV128" s="14" t="s">
        <v>162</v>
      </c>
      <c r="AW128" s="14" t="s">
        <v>31</v>
      </c>
      <c r="AX128" s="14" t="s">
        <v>83</v>
      </c>
      <c r="AY128" s="279" t="s">
        <v>154</v>
      </c>
    </row>
    <row r="129" s="2" customFormat="1" ht="78" customHeight="1">
      <c r="A129" s="38"/>
      <c r="B129" s="39"/>
      <c r="C129" s="290" t="s">
        <v>174</v>
      </c>
      <c r="D129" s="290" t="s">
        <v>198</v>
      </c>
      <c r="E129" s="291" t="s">
        <v>1086</v>
      </c>
      <c r="F129" s="292" t="s">
        <v>1087</v>
      </c>
      <c r="G129" s="293" t="s">
        <v>159</v>
      </c>
      <c r="H129" s="294">
        <v>6</v>
      </c>
      <c r="I129" s="295"/>
      <c r="J129" s="296">
        <f>ROUND(I129*H129,2)</f>
        <v>0</v>
      </c>
      <c r="K129" s="292" t="s">
        <v>160</v>
      </c>
      <c r="L129" s="44"/>
      <c r="M129" s="297" t="s">
        <v>1</v>
      </c>
      <c r="N129" s="298" t="s">
        <v>40</v>
      </c>
      <c r="O129" s="91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5" t="s">
        <v>333</v>
      </c>
      <c r="AT129" s="255" t="s">
        <v>198</v>
      </c>
      <c r="AU129" s="255" t="s">
        <v>83</v>
      </c>
      <c r="AY129" s="17" t="s">
        <v>154</v>
      </c>
      <c r="BE129" s="256">
        <f>IF(N129="základní",J129,0)</f>
        <v>0</v>
      </c>
      <c r="BF129" s="256">
        <f>IF(N129="snížená",J129,0)</f>
        <v>0</v>
      </c>
      <c r="BG129" s="256">
        <f>IF(N129="zákl. přenesená",J129,0)</f>
        <v>0</v>
      </c>
      <c r="BH129" s="256">
        <f>IF(N129="sníž. přenesená",J129,0)</f>
        <v>0</v>
      </c>
      <c r="BI129" s="256">
        <f>IF(N129="nulová",J129,0)</f>
        <v>0</v>
      </c>
      <c r="BJ129" s="17" t="s">
        <v>83</v>
      </c>
      <c r="BK129" s="256">
        <f>ROUND(I129*H129,2)</f>
        <v>0</v>
      </c>
      <c r="BL129" s="17" t="s">
        <v>333</v>
      </c>
      <c r="BM129" s="255" t="s">
        <v>1088</v>
      </c>
    </row>
    <row r="130" s="2" customFormat="1">
      <c r="A130" s="38"/>
      <c r="B130" s="39"/>
      <c r="C130" s="40"/>
      <c r="D130" s="259" t="s">
        <v>202</v>
      </c>
      <c r="E130" s="40"/>
      <c r="F130" s="299" t="s">
        <v>1080</v>
      </c>
      <c r="G130" s="40"/>
      <c r="H130" s="40"/>
      <c r="I130" s="154"/>
      <c r="J130" s="40"/>
      <c r="K130" s="40"/>
      <c r="L130" s="44"/>
      <c r="M130" s="300"/>
      <c r="N130" s="30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202</v>
      </c>
      <c r="AU130" s="17" t="s">
        <v>83</v>
      </c>
    </row>
    <row r="131" s="15" customFormat="1">
      <c r="A131" s="15"/>
      <c r="B131" s="280"/>
      <c r="C131" s="281"/>
      <c r="D131" s="259" t="s">
        <v>164</v>
      </c>
      <c r="E131" s="282" t="s">
        <v>1</v>
      </c>
      <c r="F131" s="283" t="s">
        <v>1089</v>
      </c>
      <c r="G131" s="281"/>
      <c r="H131" s="282" t="s">
        <v>1</v>
      </c>
      <c r="I131" s="284"/>
      <c r="J131" s="281"/>
      <c r="K131" s="281"/>
      <c r="L131" s="285"/>
      <c r="M131" s="286"/>
      <c r="N131" s="287"/>
      <c r="O131" s="287"/>
      <c r="P131" s="287"/>
      <c r="Q131" s="287"/>
      <c r="R131" s="287"/>
      <c r="S131" s="287"/>
      <c r="T131" s="28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9" t="s">
        <v>164</v>
      </c>
      <c r="AU131" s="289" t="s">
        <v>83</v>
      </c>
      <c r="AV131" s="15" t="s">
        <v>83</v>
      </c>
      <c r="AW131" s="15" t="s">
        <v>31</v>
      </c>
      <c r="AX131" s="15" t="s">
        <v>75</v>
      </c>
      <c r="AY131" s="289" t="s">
        <v>154</v>
      </c>
    </row>
    <row r="132" s="13" customFormat="1">
      <c r="A132" s="13"/>
      <c r="B132" s="257"/>
      <c r="C132" s="258"/>
      <c r="D132" s="259" t="s">
        <v>164</v>
      </c>
      <c r="E132" s="260" t="s">
        <v>1</v>
      </c>
      <c r="F132" s="261" t="s">
        <v>197</v>
      </c>
      <c r="G132" s="258"/>
      <c r="H132" s="262">
        <v>6</v>
      </c>
      <c r="I132" s="263"/>
      <c r="J132" s="258"/>
      <c r="K132" s="258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164</v>
      </c>
      <c r="AU132" s="268" t="s">
        <v>83</v>
      </c>
      <c r="AV132" s="13" t="s">
        <v>85</v>
      </c>
      <c r="AW132" s="13" t="s">
        <v>31</v>
      </c>
      <c r="AX132" s="13" t="s">
        <v>83</v>
      </c>
      <c r="AY132" s="268" t="s">
        <v>154</v>
      </c>
    </row>
    <row r="133" s="2" customFormat="1" ht="21.75" customHeight="1">
      <c r="A133" s="38"/>
      <c r="B133" s="39"/>
      <c r="C133" s="290" t="s">
        <v>162</v>
      </c>
      <c r="D133" s="290" t="s">
        <v>198</v>
      </c>
      <c r="E133" s="291" t="s">
        <v>1090</v>
      </c>
      <c r="F133" s="292" t="s">
        <v>1091</v>
      </c>
      <c r="G133" s="293" t="s">
        <v>159</v>
      </c>
      <c r="H133" s="294">
        <v>5</v>
      </c>
      <c r="I133" s="295"/>
      <c r="J133" s="296">
        <f>ROUND(I133*H133,2)</f>
        <v>0</v>
      </c>
      <c r="K133" s="292" t="s">
        <v>160</v>
      </c>
      <c r="L133" s="44"/>
      <c r="M133" s="297" t="s">
        <v>1</v>
      </c>
      <c r="N133" s="298" t="s">
        <v>40</v>
      </c>
      <c r="O133" s="91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162</v>
      </c>
      <c r="AT133" s="255" t="s">
        <v>198</v>
      </c>
      <c r="AU133" s="255" t="s">
        <v>83</v>
      </c>
      <c r="AY133" s="17" t="s">
        <v>154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83</v>
      </c>
      <c r="BK133" s="256">
        <f>ROUND(I133*H133,2)</f>
        <v>0</v>
      </c>
      <c r="BL133" s="17" t="s">
        <v>162</v>
      </c>
      <c r="BM133" s="255" t="s">
        <v>1092</v>
      </c>
    </row>
    <row r="134" s="15" customFormat="1">
      <c r="A134" s="15"/>
      <c r="B134" s="280"/>
      <c r="C134" s="281"/>
      <c r="D134" s="259" t="s">
        <v>164</v>
      </c>
      <c r="E134" s="282" t="s">
        <v>1</v>
      </c>
      <c r="F134" s="283" t="s">
        <v>1093</v>
      </c>
      <c r="G134" s="281"/>
      <c r="H134" s="282" t="s">
        <v>1</v>
      </c>
      <c r="I134" s="284"/>
      <c r="J134" s="281"/>
      <c r="K134" s="281"/>
      <c r="L134" s="285"/>
      <c r="M134" s="286"/>
      <c r="N134" s="287"/>
      <c r="O134" s="287"/>
      <c r="P134" s="287"/>
      <c r="Q134" s="287"/>
      <c r="R134" s="287"/>
      <c r="S134" s="287"/>
      <c r="T134" s="28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9" t="s">
        <v>164</v>
      </c>
      <c r="AU134" s="289" t="s">
        <v>83</v>
      </c>
      <c r="AV134" s="15" t="s">
        <v>83</v>
      </c>
      <c r="AW134" s="15" t="s">
        <v>31</v>
      </c>
      <c r="AX134" s="15" t="s">
        <v>75</v>
      </c>
      <c r="AY134" s="289" t="s">
        <v>154</v>
      </c>
    </row>
    <row r="135" s="13" customFormat="1">
      <c r="A135" s="13"/>
      <c r="B135" s="257"/>
      <c r="C135" s="258"/>
      <c r="D135" s="259" t="s">
        <v>164</v>
      </c>
      <c r="E135" s="260" t="s">
        <v>1</v>
      </c>
      <c r="F135" s="261" t="s">
        <v>191</v>
      </c>
      <c r="G135" s="258"/>
      <c r="H135" s="262">
        <v>5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164</v>
      </c>
      <c r="AU135" s="268" t="s">
        <v>83</v>
      </c>
      <c r="AV135" s="13" t="s">
        <v>85</v>
      </c>
      <c r="AW135" s="13" t="s">
        <v>31</v>
      </c>
      <c r="AX135" s="13" t="s">
        <v>75</v>
      </c>
      <c r="AY135" s="268" t="s">
        <v>154</v>
      </c>
    </row>
    <row r="136" s="14" customFormat="1">
      <c r="A136" s="14"/>
      <c r="B136" s="269"/>
      <c r="C136" s="270"/>
      <c r="D136" s="259" t="s">
        <v>164</v>
      </c>
      <c r="E136" s="271" t="s">
        <v>1</v>
      </c>
      <c r="F136" s="272" t="s">
        <v>166</v>
      </c>
      <c r="G136" s="270"/>
      <c r="H136" s="273">
        <v>5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9" t="s">
        <v>164</v>
      </c>
      <c r="AU136" s="279" t="s">
        <v>83</v>
      </c>
      <c r="AV136" s="14" t="s">
        <v>162</v>
      </c>
      <c r="AW136" s="14" t="s">
        <v>31</v>
      </c>
      <c r="AX136" s="14" t="s">
        <v>83</v>
      </c>
      <c r="AY136" s="279" t="s">
        <v>154</v>
      </c>
    </row>
    <row r="137" s="2" customFormat="1" ht="16.5" customHeight="1">
      <c r="A137" s="38"/>
      <c r="B137" s="39"/>
      <c r="C137" s="290" t="s">
        <v>191</v>
      </c>
      <c r="D137" s="290" t="s">
        <v>198</v>
      </c>
      <c r="E137" s="291" t="s">
        <v>1094</v>
      </c>
      <c r="F137" s="292" t="s">
        <v>1095</v>
      </c>
      <c r="G137" s="293" t="s">
        <v>159</v>
      </c>
      <c r="H137" s="294">
        <v>2</v>
      </c>
      <c r="I137" s="295"/>
      <c r="J137" s="296">
        <f>ROUND(I137*H137,2)</f>
        <v>0</v>
      </c>
      <c r="K137" s="292" t="s">
        <v>1</v>
      </c>
      <c r="L137" s="44"/>
      <c r="M137" s="297" t="s">
        <v>1</v>
      </c>
      <c r="N137" s="298" t="s">
        <v>40</v>
      </c>
      <c r="O137" s="91"/>
      <c r="P137" s="253">
        <f>O137*H137</f>
        <v>0</v>
      </c>
      <c r="Q137" s="253">
        <v>0</v>
      </c>
      <c r="R137" s="253">
        <f>Q137*H137</f>
        <v>0</v>
      </c>
      <c r="S137" s="253">
        <v>0</v>
      </c>
      <c r="T137" s="25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5" t="s">
        <v>162</v>
      </c>
      <c r="AT137" s="255" t="s">
        <v>198</v>
      </c>
      <c r="AU137" s="255" t="s">
        <v>83</v>
      </c>
      <c r="AY137" s="17" t="s">
        <v>154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7" t="s">
        <v>83</v>
      </c>
      <c r="BK137" s="256">
        <f>ROUND(I137*H137,2)</f>
        <v>0</v>
      </c>
      <c r="BL137" s="17" t="s">
        <v>162</v>
      </c>
      <c r="BM137" s="255" t="s">
        <v>1096</v>
      </c>
    </row>
    <row r="138" s="15" customFormat="1">
      <c r="A138" s="15"/>
      <c r="B138" s="280"/>
      <c r="C138" s="281"/>
      <c r="D138" s="259" t="s">
        <v>164</v>
      </c>
      <c r="E138" s="282" t="s">
        <v>1</v>
      </c>
      <c r="F138" s="283" t="s">
        <v>1097</v>
      </c>
      <c r="G138" s="281"/>
      <c r="H138" s="282" t="s">
        <v>1</v>
      </c>
      <c r="I138" s="284"/>
      <c r="J138" s="281"/>
      <c r="K138" s="281"/>
      <c r="L138" s="285"/>
      <c r="M138" s="286"/>
      <c r="N138" s="287"/>
      <c r="O138" s="287"/>
      <c r="P138" s="287"/>
      <c r="Q138" s="287"/>
      <c r="R138" s="287"/>
      <c r="S138" s="287"/>
      <c r="T138" s="28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9" t="s">
        <v>164</v>
      </c>
      <c r="AU138" s="289" t="s">
        <v>83</v>
      </c>
      <c r="AV138" s="15" t="s">
        <v>83</v>
      </c>
      <c r="AW138" s="15" t="s">
        <v>31</v>
      </c>
      <c r="AX138" s="15" t="s">
        <v>75</v>
      </c>
      <c r="AY138" s="289" t="s">
        <v>154</v>
      </c>
    </row>
    <row r="139" s="13" customFormat="1">
      <c r="A139" s="13"/>
      <c r="B139" s="257"/>
      <c r="C139" s="258"/>
      <c r="D139" s="259" t="s">
        <v>164</v>
      </c>
      <c r="E139" s="260" t="s">
        <v>1</v>
      </c>
      <c r="F139" s="261" t="s">
        <v>83</v>
      </c>
      <c r="G139" s="258"/>
      <c r="H139" s="262">
        <v>1</v>
      </c>
      <c r="I139" s="263"/>
      <c r="J139" s="258"/>
      <c r="K139" s="258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164</v>
      </c>
      <c r="AU139" s="268" t="s">
        <v>83</v>
      </c>
      <c r="AV139" s="13" t="s">
        <v>85</v>
      </c>
      <c r="AW139" s="13" t="s">
        <v>31</v>
      </c>
      <c r="AX139" s="13" t="s">
        <v>75</v>
      </c>
      <c r="AY139" s="268" t="s">
        <v>154</v>
      </c>
    </row>
    <row r="140" s="15" customFormat="1">
      <c r="A140" s="15"/>
      <c r="B140" s="280"/>
      <c r="C140" s="281"/>
      <c r="D140" s="259" t="s">
        <v>164</v>
      </c>
      <c r="E140" s="282" t="s">
        <v>1</v>
      </c>
      <c r="F140" s="283" t="s">
        <v>1098</v>
      </c>
      <c r="G140" s="281"/>
      <c r="H140" s="282" t="s">
        <v>1</v>
      </c>
      <c r="I140" s="284"/>
      <c r="J140" s="281"/>
      <c r="K140" s="281"/>
      <c r="L140" s="285"/>
      <c r="M140" s="286"/>
      <c r="N140" s="287"/>
      <c r="O140" s="287"/>
      <c r="P140" s="287"/>
      <c r="Q140" s="287"/>
      <c r="R140" s="287"/>
      <c r="S140" s="287"/>
      <c r="T140" s="28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9" t="s">
        <v>164</v>
      </c>
      <c r="AU140" s="289" t="s">
        <v>83</v>
      </c>
      <c r="AV140" s="15" t="s">
        <v>83</v>
      </c>
      <c r="AW140" s="15" t="s">
        <v>31</v>
      </c>
      <c r="AX140" s="15" t="s">
        <v>75</v>
      </c>
      <c r="AY140" s="289" t="s">
        <v>154</v>
      </c>
    </row>
    <row r="141" s="13" customFormat="1">
      <c r="A141" s="13"/>
      <c r="B141" s="257"/>
      <c r="C141" s="258"/>
      <c r="D141" s="259" t="s">
        <v>164</v>
      </c>
      <c r="E141" s="260" t="s">
        <v>1</v>
      </c>
      <c r="F141" s="261" t="s">
        <v>83</v>
      </c>
      <c r="G141" s="258"/>
      <c r="H141" s="262">
        <v>1</v>
      </c>
      <c r="I141" s="263"/>
      <c r="J141" s="258"/>
      <c r="K141" s="258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164</v>
      </c>
      <c r="AU141" s="268" t="s">
        <v>83</v>
      </c>
      <c r="AV141" s="13" t="s">
        <v>85</v>
      </c>
      <c r="AW141" s="13" t="s">
        <v>31</v>
      </c>
      <c r="AX141" s="13" t="s">
        <v>75</v>
      </c>
      <c r="AY141" s="268" t="s">
        <v>154</v>
      </c>
    </row>
    <row r="142" s="14" customFormat="1">
      <c r="A142" s="14"/>
      <c r="B142" s="269"/>
      <c r="C142" s="270"/>
      <c r="D142" s="259" t="s">
        <v>164</v>
      </c>
      <c r="E142" s="271" t="s">
        <v>1</v>
      </c>
      <c r="F142" s="272" t="s">
        <v>166</v>
      </c>
      <c r="G142" s="270"/>
      <c r="H142" s="273">
        <v>2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9" t="s">
        <v>164</v>
      </c>
      <c r="AU142" s="279" t="s">
        <v>83</v>
      </c>
      <c r="AV142" s="14" t="s">
        <v>162</v>
      </c>
      <c r="AW142" s="14" t="s">
        <v>31</v>
      </c>
      <c r="AX142" s="14" t="s">
        <v>83</v>
      </c>
      <c r="AY142" s="279" t="s">
        <v>154</v>
      </c>
    </row>
    <row r="143" s="2" customFormat="1" ht="21.75" customHeight="1">
      <c r="A143" s="38"/>
      <c r="B143" s="39"/>
      <c r="C143" s="290" t="s">
        <v>197</v>
      </c>
      <c r="D143" s="290" t="s">
        <v>198</v>
      </c>
      <c r="E143" s="291" t="s">
        <v>1099</v>
      </c>
      <c r="F143" s="292" t="s">
        <v>1100</v>
      </c>
      <c r="G143" s="293" t="s">
        <v>159</v>
      </c>
      <c r="H143" s="294">
        <v>1</v>
      </c>
      <c r="I143" s="295"/>
      <c r="J143" s="296">
        <f>ROUND(I143*H143,2)</f>
        <v>0</v>
      </c>
      <c r="K143" s="292" t="s">
        <v>160</v>
      </c>
      <c r="L143" s="44"/>
      <c r="M143" s="297" t="s">
        <v>1</v>
      </c>
      <c r="N143" s="298" t="s">
        <v>40</v>
      </c>
      <c r="O143" s="91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5" t="s">
        <v>162</v>
      </c>
      <c r="AT143" s="255" t="s">
        <v>198</v>
      </c>
      <c r="AU143" s="255" t="s">
        <v>83</v>
      </c>
      <c r="AY143" s="17" t="s">
        <v>154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7" t="s">
        <v>83</v>
      </c>
      <c r="BK143" s="256">
        <f>ROUND(I143*H143,2)</f>
        <v>0</v>
      </c>
      <c r="BL143" s="17" t="s">
        <v>162</v>
      </c>
      <c r="BM143" s="255" t="s">
        <v>1101</v>
      </c>
    </row>
    <row r="144" s="13" customFormat="1">
      <c r="A144" s="13"/>
      <c r="B144" s="257"/>
      <c r="C144" s="258"/>
      <c r="D144" s="259" t="s">
        <v>164</v>
      </c>
      <c r="E144" s="260" t="s">
        <v>1</v>
      </c>
      <c r="F144" s="261" t="s">
        <v>83</v>
      </c>
      <c r="G144" s="258"/>
      <c r="H144" s="262">
        <v>1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164</v>
      </c>
      <c r="AU144" s="268" t="s">
        <v>83</v>
      </c>
      <c r="AV144" s="13" t="s">
        <v>85</v>
      </c>
      <c r="AW144" s="13" t="s">
        <v>31</v>
      </c>
      <c r="AX144" s="13" t="s">
        <v>75</v>
      </c>
      <c r="AY144" s="268" t="s">
        <v>154</v>
      </c>
    </row>
    <row r="145" s="14" customFormat="1">
      <c r="A145" s="14"/>
      <c r="B145" s="269"/>
      <c r="C145" s="270"/>
      <c r="D145" s="259" t="s">
        <v>164</v>
      </c>
      <c r="E145" s="271" t="s">
        <v>1</v>
      </c>
      <c r="F145" s="272" t="s">
        <v>166</v>
      </c>
      <c r="G145" s="270"/>
      <c r="H145" s="273">
        <v>1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9" t="s">
        <v>164</v>
      </c>
      <c r="AU145" s="279" t="s">
        <v>83</v>
      </c>
      <c r="AV145" s="14" t="s">
        <v>162</v>
      </c>
      <c r="AW145" s="14" t="s">
        <v>31</v>
      </c>
      <c r="AX145" s="14" t="s">
        <v>83</v>
      </c>
      <c r="AY145" s="279" t="s">
        <v>154</v>
      </c>
    </row>
    <row r="146" s="2" customFormat="1" ht="21.75" customHeight="1">
      <c r="A146" s="38"/>
      <c r="B146" s="39"/>
      <c r="C146" s="290" t="s">
        <v>206</v>
      </c>
      <c r="D146" s="290" t="s">
        <v>198</v>
      </c>
      <c r="E146" s="291" t="s">
        <v>1102</v>
      </c>
      <c r="F146" s="292" t="s">
        <v>1103</v>
      </c>
      <c r="G146" s="293" t="s">
        <v>159</v>
      </c>
      <c r="H146" s="294">
        <v>1</v>
      </c>
      <c r="I146" s="295"/>
      <c r="J146" s="296">
        <f>ROUND(I146*H146,2)</f>
        <v>0</v>
      </c>
      <c r="K146" s="292" t="s">
        <v>160</v>
      </c>
      <c r="L146" s="44"/>
      <c r="M146" s="297" t="s">
        <v>1</v>
      </c>
      <c r="N146" s="298" t="s">
        <v>40</v>
      </c>
      <c r="O146" s="91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5" t="s">
        <v>162</v>
      </c>
      <c r="AT146" s="255" t="s">
        <v>198</v>
      </c>
      <c r="AU146" s="255" t="s">
        <v>83</v>
      </c>
      <c r="AY146" s="17" t="s">
        <v>154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7" t="s">
        <v>83</v>
      </c>
      <c r="BK146" s="256">
        <f>ROUND(I146*H146,2)</f>
        <v>0</v>
      </c>
      <c r="BL146" s="17" t="s">
        <v>162</v>
      </c>
      <c r="BM146" s="255" t="s">
        <v>1104</v>
      </c>
    </row>
    <row r="147" s="13" customFormat="1">
      <c r="A147" s="13"/>
      <c r="B147" s="257"/>
      <c r="C147" s="258"/>
      <c r="D147" s="259" t="s">
        <v>164</v>
      </c>
      <c r="E147" s="260" t="s">
        <v>1</v>
      </c>
      <c r="F147" s="261" t="s">
        <v>83</v>
      </c>
      <c r="G147" s="258"/>
      <c r="H147" s="262">
        <v>1</v>
      </c>
      <c r="I147" s="263"/>
      <c r="J147" s="258"/>
      <c r="K147" s="258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164</v>
      </c>
      <c r="AU147" s="268" t="s">
        <v>83</v>
      </c>
      <c r="AV147" s="13" t="s">
        <v>85</v>
      </c>
      <c r="AW147" s="13" t="s">
        <v>31</v>
      </c>
      <c r="AX147" s="13" t="s">
        <v>75</v>
      </c>
      <c r="AY147" s="268" t="s">
        <v>154</v>
      </c>
    </row>
    <row r="148" s="14" customFormat="1">
      <c r="A148" s="14"/>
      <c r="B148" s="269"/>
      <c r="C148" s="270"/>
      <c r="D148" s="259" t="s">
        <v>164</v>
      </c>
      <c r="E148" s="271" t="s">
        <v>1</v>
      </c>
      <c r="F148" s="272" t="s">
        <v>166</v>
      </c>
      <c r="G148" s="270"/>
      <c r="H148" s="273">
        <v>1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164</v>
      </c>
      <c r="AU148" s="279" t="s">
        <v>83</v>
      </c>
      <c r="AV148" s="14" t="s">
        <v>162</v>
      </c>
      <c r="AW148" s="14" t="s">
        <v>31</v>
      </c>
      <c r="AX148" s="14" t="s">
        <v>83</v>
      </c>
      <c r="AY148" s="279" t="s">
        <v>154</v>
      </c>
    </row>
    <row r="149" s="2" customFormat="1" ht="66.75" customHeight="1">
      <c r="A149" s="38"/>
      <c r="B149" s="39"/>
      <c r="C149" s="290" t="s">
        <v>161</v>
      </c>
      <c r="D149" s="290" t="s">
        <v>198</v>
      </c>
      <c r="E149" s="291" t="s">
        <v>1105</v>
      </c>
      <c r="F149" s="292" t="s">
        <v>1106</v>
      </c>
      <c r="G149" s="293" t="s">
        <v>1107</v>
      </c>
      <c r="H149" s="294">
        <v>35</v>
      </c>
      <c r="I149" s="295"/>
      <c r="J149" s="296">
        <f>ROUND(I149*H149,2)</f>
        <v>0</v>
      </c>
      <c r="K149" s="292" t="s">
        <v>160</v>
      </c>
      <c r="L149" s="44"/>
      <c r="M149" s="297" t="s">
        <v>1</v>
      </c>
      <c r="N149" s="298" t="s">
        <v>40</v>
      </c>
      <c r="O149" s="91"/>
      <c r="P149" s="253">
        <f>O149*H149</f>
        <v>0</v>
      </c>
      <c r="Q149" s="253">
        <v>0</v>
      </c>
      <c r="R149" s="253">
        <f>Q149*H149</f>
        <v>0</v>
      </c>
      <c r="S149" s="253">
        <v>0</v>
      </c>
      <c r="T149" s="25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5" t="s">
        <v>162</v>
      </c>
      <c r="AT149" s="255" t="s">
        <v>198</v>
      </c>
      <c r="AU149" s="255" t="s">
        <v>83</v>
      </c>
      <c r="AY149" s="17" t="s">
        <v>154</v>
      </c>
      <c r="BE149" s="256">
        <f>IF(N149="základní",J149,0)</f>
        <v>0</v>
      </c>
      <c r="BF149" s="256">
        <f>IF(N149="snížená",J149,0)</f>
        <v>0</v>
      </c>
      <c r="BG149" s="256">
        <f>IF(N149="zákl. přenesená",J149,0)</f>
        <v>0</v>
      </c>
      <c r="BH149" s="256">
        <f>IF(N149="sníž. přenesená",J149,0)</f>
        <v>0</v>
      </c>
      <c r="BI149" s="256">
        <f>IF(N149="nulová",J149,0)</f>
        <v>0</v>
      </c>
      <c r="BJ149" s="17" t="s">
        <v>83</v>
      </c>
      <c r="BK149" s="256">
        <f>ROUND(I149*H149,2)</f>
        <v>0</v>
      </c>
      <c r="BL149" s="17" t="s">
        <v>162</v>
      </c>
      <c r="BM149" s="255" t="s">
        <v>1108</v>
      </c>
    </row>
    <row r="150" s="2" customFormat="1">
      <c r="A150" s="38"/>
      <c r="B150" s="39"/>
      <c r="C150" s="40"/>
      <c r="D150" s="259" t="s">
        <v>202</v>
      </c>
      <c r="E150" s="40"/>
      <c r="F150" s="299" t="s">
        <v>1109</v>
      </c>
      <c r="G150" s="40"/>
      <c r="H150" s="40"/>
      <c r="I150" s="154"/>
      <c r="J150" s="40"/>
      <c r="K150" s="40"/>
      <c r="L150" s="44"/>
      <c r="M150" s="300"/>
      <c r="N150" s="30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202</v>
      </c>
      <c r="AU150" s="17" t="s">
        <v>83</v>
      </c>
    </row>
    <row r="151" s="13" customFormat="1">
      <c r="A151" s="13"/>
      <c r="B151" s="257"/>
      <c r="C151" s="258"/>
      <c r="D151" s="259" t="s">
        <v>164</v>
      </c>
      <c r="E151" s="260" t="s">
        <v>1</v>
      </c>
      <c r="F151" s="261" t="s">
        <v>778</v>
      </c>
      <c r="G151" s="258"/>
      <c r="H151" s="262">
        <v>35</v>
      </c>
      <c r="I151" s="263"/>
      <c r="J151" s="258"/>
      <c r="K151" s="258"/>
      <c r="L151" s="264"/>
      <c r="M151" s="265"/>
      <c r="N151" s="266"/>
      <c r="O151" s="266"/>
      <c r="P151" s="266"/>
      <c r="Q151" s="266"/>
      <c r="R151" s="266"/>
      <c r="S151" s="266"/>
      <c r="T151" s="26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8" t="s">
        <v>164</v>
      </c>
      <c r="AU151" s="268" t="s">
        <v>83</v>
      </c>
      <c r="AV151" s="13" t="s">
        <v>85</v>
      </c>
      <c r="AW151" s="13" t="s">
        <v>31</v>
      </c>
      <c r="AX151" s="13" t="s">
        <v>75</v>
      </c>
      <c r="AY151" s="268" t="s">
        <v>154</v>
      </c>
    </row>
    <row r="152" s="14" customFormat="1">
      <c r="A152" s="14"/>
      <c r="B152" s="269"/>
      <c r="C152" s="270"/>
      <c r="D152" s="259" t="s">
        <v>164</v>
      </c>
      <c r="E152" s="271" t="s">
        <v>1</v>
      </c>
      <c r="F152" s="272" t="s">
        <v>166</v>
      </c>
      <c r="G152" s="270"/>
      <c r="H152" s="273">
        <v>35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9" t="s">
        <v>164</v>
      </c>
      <c r="AU152" s="279" t="s">
        <v>83</v>
      </c>
      <c r="AV152" s="14" t="s">
        <v>162</v>
      </c>
      <c r="AW152" s="14" t="s">
        <v>31</v>
      </c>
      <c r="AX152" s="14" t="s">
        <v>83</v>
      </c>
      <c r="AY152" s="279" t="s">
        <v>154</v>
      </c>
    </row>
    <row r="153" s="2" customFormat="1" ht="21.75" customHeight="1">
      <c r="A153" s="38"/>
      <c r="B153" s="39"/>
      <c r="C153" s="290" t="s">
        <v>221</v>
      </c>
      <c r="D153" s="290" t="s">
        <v>198</v>
      </c>
      <c r="E153" s="291" t="s">
        <v>1110</v>
      </c>
      <c r="F153" s="292" t="s">
        <v>1111</v>
      </c>
      <c r="G153" s="293" t="s">
        <v>159</v>
      </c>
      <c r="H153" s="294">
        <v>1</v>
      </c>
      <c r="I153" s="295"/>
      <c r="J153" s="296">
        <f>ROUND(I153*H153,2)</f>
        <v>0</v>
      </c>
      <c r="K153" s="292" t="s">
        <v>160</v>
      </c>
      <c r="L153" s="44"/>
      <c r="M153" s="297" t="s">
        <v>1</v>
      </c>
      <c r="N153" s="298" t="s">
        <v>40</v>
      </c>
      <c r="O153" s="91"/>
      <c r="P153" s="253">
        <f>O153*H153</f>
        <v>0</v>
      </c>
      <c r="Q153" s="253">
        <v>0</v>
      </c>
      <c r="R153" s="253">
        <f>Q153*H153</f>
        <v>0</v>
      </c>
      <c r="S153" s="253">
        <v>0</v>
      </c>
      <c r="T153" s="25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5" t="s">
        <v>333</v>
      </c>
      <c r="AT153" s="255" t="s">
        <v>198</v>
      </c>
      <c r="AU153" s="255" t="s">
        <v>83</v>
      </c>
      <c r="AY153" s="17" t="s">
        <v>154</v>
      </c>
      <c r="BE153" s="256">
        <f>IF(N153="základní",J153,0)</f>
        <v>0</v>
      </c>
      <c r="BF153" s="256">
        <f>IF(N153="snížená",J153,0)</f>
        <v>0</v>
      </c>
      <c r="BG153" s="256">
        <f>IF(N153="zákl. přenesená",J153,0)</f>
        <v>0</v>
      </c>
      <c r="BH153" s="256">
        <f>IF(N153="sníž. přenesená",J153,0)</f>
        <v>0</v>
      </c>
      <c r="BI153" s="256">
        <f>IF(N153="nulová",J153,0)</f>
        <v>0</v>
      </c>
      <c r="BJ153" s="17" t="s">
        <v>83</v>
      </c>
      <c r="BK153" s="256">
        <f>ROUND(I153*H153,2)</f>
        <v>0</v>
      </c>
      <c r="BL153" s="17" t="s">
        <v>333</v>
      </c>
      <c r="BM153" s="255" t="s">
        <v>1112</v>
      </c>
    </row>
    <row r="154" s="13" customFormat="1">
      <c r="A154" s="13"/>
      <c r="B154" s="257"/>
      <c r="C154" s="258"/>
      <c r="D154" s="259" t="s">
        <v>164</v>
      </c>
      <c r="E154" s="260" t="s">
        <v>1</v>
      </c>
      <c r="F154" s="261" t="s">
        <v>83</v>
      </c>
      <c r="G154" s="258"/>
      <c r="H154" s="262">
        <v>1</v>
      </c>
      <c r="I154" s="263"/>
      <c r="J154" s="258"/>
      <c r="K154" s="258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164</v>
      </c>
      <c r="AU154" s="268" t="s">
        <v>83</v>
      </c>
      <c r="AV154" s="13" t="s">
        <v>85</v>
      </c>
      <c r="AW154" s="13" t="s">
        <v>31</v>
      </c>
      <c r="AX154" s="13" t="s">
        <v>75</v>
      </c>
      <c r="AY154" s="268" t="s">
        <v>154</v>
      </c>
    </row>
    <row r="155" s="14" customFormat="1">
      <c r="A155" s="14"/>
      <c r="B155" s="269"/>
      <c r="C155" s="270"/>
      <c r="D155" s="259" t="s">
        <v>164</v>
      </c>
      <c r="E155" s="271" t="s">
        <v>1</v>
      </c>
      <c r="F155" s="272" t="s">
        <v>166</v>
      </c>
      <c r="G155" s="270"/>
      <c r="H155" s="273">
        <v>1</v>
      </c>
      <c r="I155" s="274"/>
      <c r="J155" s="270"/>
      <c r="K155" s="270"/>
      <c r="L155" s="275"/>
      <c r="M155" s="302"/>
      <c r="N155" s="303"/>
      <c r="O155" s="303"/>
      <c r="P155" s="303"/>
      <c r="Q155" s="303"/>
      <c r="R155" s="303"/>
      <c r="S155" s="303"/>
      <c r="T155" s="30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9" t="s">
        <v>164</v>
      </c>
      <c r="AU155" s="279" t="s">
        <v>83</v>
      </c>
      <c r="AV155" s="14" t="s">
        <v>162</v>
      </c>
      <c r="AW155" s="14" t="s">
        <v>31</v>
      </c>
      <c r="AX155" s="14" t="s">
        <v>83</v>
      </c>
      <c r="AY155" s="279" t="s">
        <v>154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192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kkD7pqxe6SZ9TI8NVGL2Bje2MvPm07Z6TkDNBDr3EICHuhEOJHju/sjBX7Bvolb9A6KoAr4JBqmtN7OYTclaXw==" hashValue="DEoTzUXiBCTAGHWe/5jzGuuQOBB7phFzzV3/p4E9CIllguZW+pdks/HEhqaOrJy1ZRM7V4metvdMoXgS7NMCXQ==" algorithmName="SHA-512" password="CC35"/>
  <autoFilter ref="C116:K15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128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ROUND((SUM(BE121:BE288)),  2)</f>
        <v>0</v>
      </c>
      <c r="G33" s="38"/>
      <c r="H33" s="38"/>
      <c r="I33" s="171">
        <v>0.20999999999999999</v>
      </c>
      <c r="J33" s="170">
        <f>ROUND(((SUM(BE121:BE288))*I33),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ROUND((SUM(BF121:BF288)),  2)</f>
        <v>0</v>
      </c>
      <c r="G34" s="38"/>
      <c r="H34" s="38"/>
      <c r="I34" s="171">
        <v>0.14999999999999999</v>
      </c>
      <c r="J34" s="170">
        <f>ROUND(((SUM(BF121:BF288))*I34),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ROUND((SUM(BG121:BG288)),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ROUND((SUM(BH121:BH288)),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ROUND((SUM(BI121:BI288)),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01 - Oprava ŽS km 12,420 - 14,020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135</v>
      </c>
      <c r="E98" s="211"/>
      <c r="F98" s="211"/>
      <c r="G98" s="211"/>
      <c r="H98" s="211"/>
      <c r="I98" s="212"/>
      <c r="J98" s="213">
        <f>J123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136</v>
      </c>
      <c r="E99" s="211"/>
      <c r="F99" s="211"/>
      <c r="G99" s="211"/>
      <c r="H99" s="211"/>
      <c r="I99" s="212"/>
      <c r="J99" s="213">
        <f>J132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137</v>
      </c>
      <c r="E100" s="211"/>
      <c r="F100" s="211"/>
      <c r="G100" s="211"/>
      <c r="H100" s="211"/>
      <c r="I100" s="212"/>
      <c r="J100" s="213">
        <f>J150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138</v>
      </c>
      <c r="E101" s="211"/>
      <c r="F101" s="211"/>
      <c r="G101" s="211"/>
      <c r="H101" s="211"/>
      <c r="I101" s="212"/>
      <c r="J101" s="213">
        <f>J254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Oprava trati v úseku Brandýsek - Kralupy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01 - Oprava ŽS km 12,420 - 14,020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56" t="s">
        <v>22</v>
      </c>
      <c r="J115" s="79" t="str">
        <f>IF(J12="","",J12)</f>
        <v>6. 4. 2020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156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56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140</v>
      </c>
      <c r="D120" s="218" t="s">
        <v>60</v>
      </c>
      <c r="E120" s="218" t="s">
        <v>56</v>
      </c>
      <c r="F120" s="218" t="s">
        <v>57</v>
      </c>
      <c r="G120" s="218" t="s">
        <v>141</v>
      </c>
      <c r="H120" s="218" t="s">
        <v>142</v>
      </c>
      <c r="I120" s="219" t="s">
        <v>143</v>
      </c>
      <c r="J120" s="218" t="s">
        <v>131</v>
      </c>
      <c r="K120" s="220" t="s">
        <v>144</v>
      </c>
      <c r="L120" s="221"/>
      <c r="M120" s="100" t="s">
        <v>1</v>
      </c>
      <c r="N120" s="101" t="s">
        <v>39</v>
      </c>
      <c r="O120" s="101" t="s">
        <v>145</v>
      </c>
      <c r="P120" s="101" t="s">
        <v>146</v>
      </c>
      <c r="Q120" s="101" t="s">
        <v>147</v>
      </c>
      <c r="R120" s="101" t="s">
        <v>148</v>
      </c>
      <c r="S120" s="101" t="s">
        <v>149</v>
      </c>
      <c r="T120" s="102" t="s">
        <v>150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151</v>
      </c>
      <c r="D121" s="40"/>
      <c r="E121" s="40"/>
      <c r="F121" s="40"/>
      <c r="G121" s="40"/>
      <c r="H121" s="40"/>
      <c r="I121" s="154"/>
      <c r="J121" s="222">
        <f>BK121</f>
        <v>0</v>
      </c>
      <c r="K121" s="40"/>
      <c r="L121" s="44"/>
      <c r="M121" s="103"/>
      <c r="N121" s="223"/>
      <c r="O121" s="104"/>
      <c r="P121" s="224">
        <f>P122</f>
        <v>0</v>
      </c>
      <c r="Q121" s="104"/>
      <c r="R121" s="224">
        <f>R122</f>
        <v>3686.6803400000003</v>
      </c>
      <c r="S121" s="104"/>
      <c r="T121" s="225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133</v>
      </c>
      <c r="BK121" s="226">
        <f>BK122</f>
        <v>0</v>
      </c>
    </row>
    <row r="122" s="12" customFormat="1" ht="25.92" customHeight="1">
      <c r="A122" s="12"/>
      <c r="B122" s="227"/>
      <c r="C122" s="228"/>
      <c r="D122" s="229" t="s">
        <v>74</v>
      </c>
      <c r="E122" s="230" t="s">
        <v>152</v>
      </c>
      <c r="F122" s="230" t="s">
        <v>153</v>
      </c>
      <c r="G122" s="228"/>
      <c r="H122" s="228"/>
      <c r="I122" s="231"/>
      <c r="J122" s="232">
        <f>BK122</f>
        <v>0</v>
      </c>
      <c r="K122" s="228"/>
      <c r="L122" s="233"/>
      <c r="M122" s="234"/>
      <c r="N122" s="235"/>
      <c r="O122" s="235"/>
      <c r="P122" s="236">
        <f>P123+P132+P150+P254</f>
        <v>0</v>
      </c>
      <c r="Q122" s="235"/>
      <c r="R122" s="236">
        <f>R123+R132+R150+R254</f>
        <v>3686.6803400000003</v>
      </c>
      <c r="S122" s="235"/>
      <c r="T122" s="237">
        <f>T123+T132+T150+T254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83</v>
      </c>
      <c r="AT122" s="239" t="s">
        <v>74</v>
      </c>
      <c r="AU122" s="239" t="s">
        <v>75</v>
      </c>
      <c r="AY122" s="238" t="s">
        <v>154</v>
      </c>
      <c r="BK122" s="240">
        <f>BK123+BK132+BK150+BK254</f>
        <v>0</v>
      </c>
    </row>
    <row r="123" s="12" customFormat="1" ht="22.8" customHeight="1">
      <c r="A123" s="12"/>
      <c r="B123" s="227"/>
      <c r="C123" s="228"/>
      <c r="D123" s="229" t="s">
        <v>74</v>
      </c>
      <c r="E123" s="241" t="s">
        <v>83</v>
      </c>
      <c r="F123" s="241" t="s">
        <v>155</v>
      </c>
      <c r="G123" s="228"/>
      <c r="H123" s="228"/>
      <c r="I123" s="231"/>
      <c r="J123" s="242">
        <f>BK123</f>
        <v>0</v>
      </c>
      <c r="K123" s="228"/>
      <c r="L123" s="233"/>
      <c r="M123" s="234"/>
      <c r="N123" s="235"/>
      <c r="O123" s="235"/>
      <c r="P123" s="236">
        <f>SUM(P124:P131)</f>
        <v>0</v>
      </c>
      <c r="Q123" s="235"/>
      <c r="R123" s="236">
        <f>SUM(R124:R131)</f>
        <v>80.466500000000011</v>
      </c>
      <c r="S123" s="235"/>
      <c r="T123" s="237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74</v>
      </c>
      <c r="AU123" s="239" t="s">
        <v>83</v>
      </c>
      <c r="AY123" s="238" t="s">
        <v>154</v>
      </c>
      <c r="BK123" s="240">
        <f>SUM(BK124:BK131)</f>
        <v>0</v>
      </c>
    </row>
    <row r="124" s="2" customFormat="1" ht="21.75" customHeight="1">
      <c r="A124" s="38"/>
      <c r="B124" s="39"/>
      <c r="C124" s="243" t="s">
        <v>83</v>
      </c>
      <c r="D124" s="243" t="s">
        <v>156</v>
      </c>
      <c r="E124" s="244" t="s">
        <v>157</v>
      </c>
      <c r="F124" s="245" t="s">
        <v>158</v>
      </c>
      <c r="G124" s="246" t="s">
        <v>159</v>
      </c>
      <c r="H124" s="247">
        <v>234</v>
      </c>
      <c r="I124" s="248"/>
      <c r="J124" s="249">
        <f>ROUND(I124*H124,2)</f>
        <v>0</v>
      </c>
      <c r="K124" s="245" t="s">
        <v>160</v>
      </c>
      <c r="L124" s="250"/>
      <c r="M124" s="251" t="s">
        <v>1</v>
      </c>
      <c r="N124" s="252" t="s">
        <v>40</v>
      </c>
      <c r="O124" s="91"/>
      <c r="P124" s="253">
        <f>O124*H124</f>
        <v>0</v>
      </c>
      <c r="Q124" s="253">
        <v>0.27000000000000002</v>
      </c>
      <c r="R124" s="253">
        <f>Q124*H124</f>
        <v>63.180000000000007</v>
      </c>
      <c r="S124" s="253">
        <v>0</v>
      </c>
      <c r="T124" s="25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5" t="s">
        <v>161</v>
      </c>
      <c r="AT124" s="255" t="s">
        <v>156</v>
      </c>
      <c r="AU124" s="255" t="s">
        <v>85</v>
      </c>
      <c r="AY124" s="17" t="s">
        <v>154</v>
      </c>
      <c r="BE124" s="256">
        <f>IF(N124="základní",J124,0)</f>
        <v>0</v>
      </c>
      <c r="BF124" s="256">
        <f>IF(N124="snížená",J124,0)</f>
        <v>0</v>
      </c>
      <c r="BG124" s="256">
        <f>IF(N124="zákl. přenesená",J124,0)</f>
        <v>0</v>
      </c>
      <c r="BH124" s="256">
        <f>IF(N124="sníž. přenesená",J124,0)</f>
        <v>0</v>
      </c>
      <c r="BI124" s="256">
        <f>IF(N124="nulová",J124,0)</f>
        <v>0</v>
      </c>
      <c r="BJ124" s="17" t="s">
        <v>83</v>
      </c>
      <c r="BK124" s="256">
        <f>ROUND(I124*H124,2)</f>
        <v>0</v>
      </c>
      <c r="BL124" s="17" t="s">
        <v>162</v>
      </c>
      <c r="BM124" s="255" t="s">
        <v>163</v>
      </c>
    </row>
    <row r="125" s="13" customFormat="1">
      <c r="A125" s="13"/>
      <c r="B125" s="257"/>
      <c r="C125" s="258"/>
      <c r="D125" s="259" t="s">
        <v>164</v>
      </c>
      <c r="E125" s="260" t="s">
        <v>1</v>
      </c>
      <c r="F125" s="261" t="s">
        <v>165</v>
      </c>
      <c r="G125" s="258"/>
      <c r="H125" s="262">
        <v>234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164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154</v>
      </c>
    </row>
    <row r="126" s="14" customFormat="1">
      <c r="A126" s="14"/>
      <c r="B126" s="269"/>
      <c r="C126" s="270"/>
      <c r="D126" s="259" t="s">
        <v>164</v>
      </c>
      <c r="E126" s="271" t="s">
        <v>1</v>
      </c>
      <c r="F126" s="272" t="s">
        <v>166</v>
      </c>
      <c r="G126" s="270"/>
      <c r="H126" s="273">
        <v>234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164</v>
      </c>
      <c r="AU126" s="279" t="s">
        <v>85</v>
      </c>
      <c r="AV126" s="14" t="s">
        <v>162</v>
      </c>
      <c r="AW126" s="14" t="s">
        <v>31</v>
      </c>
      <c r="AX126" s="14" t="s">
        <v>83</v>
      </c>
      <c r="AY126" s="279" t="s">
        <v>154</v>
      </c>
    </row>
    <row r="127" s="15" customFormat="1">
      <c r="A127" s="15"/>
      <c r="B127" s="280"/>
      <c r="C127" s="281"/>
      <c r="D127" s="259" t="s">
        <v>164</v>
      </c>
      <c r="E127" s="282" t="s">
        <v>1</v>
      </c>
      <c r="F127" s="283" t="s">
        <v>167</v>
      </c>
      <c r="G127" s="281"/>
      <c r="H127" s="282" t="s">
        <v>1</v>
      </c>
      <c r="I127" s="284"/>
      <c r="J127" s="281"/>
      <c r="K127" s="281"/>
      <c r="L127" s="285"/>
      <c r="M127" s="286"/>
      <c r="N127" s="287"/>
      <c r="O127" s="287"/>
      <c r="P127" s="287"/>
      <c r="Q127" s="287"/>
      <c r="R127" s="287"/>
      <c r="S127" s="287"/>
      <c r="T127" s="28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9" t="s">
        <v>164</v>
      </c>
      <c r="AU127" s="289" t="s">
        <v>85</v>
      </c>
      <c r="AV127" s="15" t="s">
        <v>83</v>
      </c>
      <c r="AW127" s="15" t="s">
        <v>31</v>
      </c>
      <c r="AX127" s="15" t="s">
        <v>75</v>
      </c>
      <c r="AY127" s="289" t="s">
        <v>154</v>
      </c>
    </row>
    <row r="128" s="2" customFormat="1" ht="21.75" customHeight="1">
      <c r="A128" s="38"/>
      <c r="B128" s="39"/>
      <c r="C128" s="243" t="s">
        <v>85</v>
      </c>
      <c r="D128" s="243" t="s">
        <v>156</v>
      </c>
      <c r="E128" s="244" t="s">
        <v>168</v>
      </c>
      <c r="F128" s="245" t="s">
        <v>169</v>
      </c>
      <c r="G128" s="246" t="s">
        <v>170</v>
      </c>
      <c r="H128" s="247">
        <v>350</v>
      </c>
      <c r="I128" s="248"/>
      <c r="J128" s="249">
        <f>ROUND(I128*H128,2)</f>
        <v>0</v>
      </c>
      <c r="K128" s="245" t="s">
        <v>160</v>
      </c>
      <c r="L128" s="250"/>
      <c r="M128" s="251" t="s">
        <v>1</v>
      </c>
      <c r="N128" s="252" t="s">
        <v>40</v>
      </c>
      <c r="O128" s="91"/>
      <c r="P128" s="253">
        <f>O128*H128</f>
        <v>0</v>
      </c>
      <c r="Q128" s="253">
        <v>0.049390000000000003</v>
      </c>
      <c r="R128" s="253">
        <f>Q128*H128</f>
        <v>17.2865</v>
      </c>
      <c r="S128" s="253">
        <v>0</v>
      </c>
      <c r="T128" s="25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5" t="s">
        <v>161</v>
      </c>
      <c r="AT128" s="255" t="s">
        <v>156</v>
      </c>
      <c r="AU128" s="255" t="s">
        <v>85</v>
      </c>
      <c r="AY128" s="17" t="s">
        <v>154</v>
      </c>
      <c r="BE128" s="256">
        <f>IF(N128="základní",J128,0)</f>
        <v>0</v>
      </c>
      <c r="BF128" s="256">
        <f>IF(N128="snížená",J128,0)</f>
        <v>0</v>
      </c>
      <c r="BG128" s="256">
        <f>IF(N128="zákl. přenesená",J128,0)</f>
        <v>0</v>
      </c>
      <c r="BH128" s="256">
        <f>IF(N128="sníž. přenesená",J128,0)</f>
        <v>0</v>
      </c>
      <c r="BI128" s="256">
        <f>IF(N128="nulová",J128,0)</f>
        <v>0</v>
      </c>
      <c r="BJ128" s="17" t="s">
        <v>83</v>
      </c>
      <c r="BK128" s="256">
        <f>ROUND(I128*H128,2)</f>
        <v>0</v>
      </c>
      <c r="BL128" s="17" t="s">
        <v>162</v>
      </c>
      <c r="BM128" s="255" t="s">
        <v>171</v>
      </c>
    </row>
    <row r="129" s="13" customFormat="1">
      <c r="A129" s="13"/>
      <c r="B129" s="257"/>
      <c r="C129" s="258"/>
      <c r="D129" s="259" t="s">
        <v>164</v>
      </c>
      <c r="E129" s="260" t="s">
        <v>1</v>
      </c>
      <c r="F129" s="261" t="s">
        <v>172</v>
      </c>
      <c r="G129" s="258"/>
      <c r="H129" s="262">
        <v>350</v>
      </c>
      <c r="I129" s="263"/>
      <c r="J129" s="258"/>
      <c r="K129" s="258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164</v>
      </c>
      <c r="AU129" s="268" t="s">
        <v>85</v>
      </c>
      <c r="AV129" s="13" t="s">
        <v>85</v>
      </c>
      <c r="AW129" s="13" t="s">
        <v>31</v>
      </c>
      <c r="AX129" s="13" t="s">
        <v>75</v>
      </c>
      <c r="AY129" s="268" t="s">
        <v>154</v>
      </c>
    </row>
    <row r="130" s="14" customFormat="1">
      <c r="A130" s="14"/>
      <c r="B130" s="269"/>
      <c r="C130" s="270"/>
      <c r="D130" s="259" t="s">
        <v>164</v>
      </c>
      <c r="E130" s="271" t="s">
        <v>1</v>
      </c>
      <c r="F130" s="272" t="s">
        <v>166</v>
      </c>
      <c r="G130" s="270"/>
      <c r="H130" s="273">
        <v>350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9" t="s">
        <v>164</v>
      </c>
      <c r="AU130" s="279" t="s">
        <v>85</v>
      </c>
      <c r="AV130" s="14" t="s">
        <v>162</v>
      </c>
      <c r="AW130" s="14" t="s">
        <v>31</v>
      </c>
      <c r="AX130" s="14" t="s">
        <v>83</v>
      </c>
      <c r="AY130" s="279" t="s">
        <v>154</v>
      </c>
    </row>
    <row r="131" s="15" customFormat="1">
      <c r="A131" s="15"/>
      <c r="B131" s="280"/>
      <c r="C131" s="281"/>
      <c r="D131" s="259" t="s">
        <v>164</v>
      </c>
      <c r="E131" s="282" t="s">
        <v>1</v>
      </c>
      <c r="F131" s="283" t="s">
        <v>167</v>
      </c>
      <c r="G131" s="281"/>
      <c r="H131" s="282" t="s">
        <v>1</v>
      </c>
      <c r="I131" s="284"/>
      <c r="J131" s="281"/>
      <c r="K131" s="281"/>
      <c r="L131" s="285"/>
      <c r="M131" s="286"/>
      <c r="N131" s="287"/>
      <c r="O131" s="287"/>
      <c r="P131" s="287"/>
      <c r="Q131" s="287"/>
      <c r="R131" s="287"/>
      <c r="S131" s="287"/>
      <c r="T131" s="28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9" t="s">
        <v>164</v>
      </c>
      <c r="AU131" s="289" t="s">
        <v>85</v>
      </c>
      <c r="AV131" s="15" t="s">
        <v>83</v>
      </c>
      <c r="AW131" s="15" t="s">
        <v>31</v>
      </c>
      <c r="AX131" s="15" t="s">
        <v>75</v>
      </c>
      <c r="AY131" s="289" t="s">
        <v>154</v>
      </c>
    </row>
    <row r="132" s="12" customFormat="1" ht="22.8" customHeight="1">
      <c r="A132" s="12"/>
      <c r="B132" s="227"/>
      <c r="C132" s="228"/>
      <c r="D132" s="229" t="s">
        <v>74</v>
      </c>
      <c r="E132" s="241" t="s">
        <v>85</v>
      </c>
      <c r="F132" s="241" t="s">
        <v>173</v>
      </c>
      <c r="G132" s="228"/>
      <c r="H132" s="228"/>
      <c r="I132" s="231"/>
      <c r="J132" s="242">
        <f>BK132</f>
        <v>0</v>
      </c>
      <c r="K132" s="228"/>
      <c r="L132" s="233"/>
      <c r="M132" s="234"/>
      <c r="N132" s="235"/>
      <c r="O132" s="235"/>
      <c r="P132" s="236">
        <f>SUM(P133:P149)</f>
        <v>0</v>
      </c>
      <c r="Q132" s="235"/>
      <c r="R132" s="236">
        <f>SUM(R133:R149)</f>
        <v>3606.2138400000003</v>
      </c>
      <c r="S132" s="235"/>
      <c r="T132" s="237">
        <f>SUM(T133:T149)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8" t="s">
        <v>83</v>
      </c>
      <c r="AT132" s="239" t="s">
        <v>74</v>
      </c>
      <c r="AU132" s="239" t="s">
        <v>83</v>
      </c>
      <c r="AY132" s="238" t="s">
        <v>154</v>
      </c>
      <c r="BK132" s="240">
        <f>SUM(BK133:BK149)</f>
        <v>0</v>
      </c>
    </row>
    <row r="133" s="2" customFormat="1" ht="21.75" customHeight="1">
      <c r="A133" s="38"/>
      <c r="B133" s="39"/>
      <c r="C133" s="243" t="s">
        <v>174</v>
      </c>
      <c r="D133" s="243" t="s">
        <v>156</v>
      </c>
      <c r="E133" s="244" t="s">
        <v>175</v>
      </c>
      <c r="F133" s="245" t="s">
        <v>176</v>
      </c>
      <c r="G133" s="246" t="s">
        <v>177</v>
      </c>
      <c r="H133" s="247">
        <v>3601.8000000000002</v>
      </c>
      <c r="I133" s="248"/>
      <c r="J133" s="249">
        <f>ROUND(I133*H133,2)</f>
        <v>0</v>
      </c>
      <c r="K133" s="245" t="s">
        <v>160</v>
      </c>
      <c r="L133" s="250"/>
      <c r="M133" s="251" t="s">
        <v>1</v>
      </c>
      <c r="N133" s="252" t="s">
        <v>40</v>
      </c>
      <c r="O133" s="91"/>
      <c r="P133" s="253">
        <f>O133*H133</f>
        <v>0</v>
      </c>
      <c r="Q133" s="253">
        <v>1</v>
      </c>
      <c r="R133" s="253">
        <f>Q133*H133</f>
        <v>3601.8000000000002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161</v>
      </c>
      <c r="AT133" s="255" t="s">
        <v>156</v>
      </c>
      <c r="AU133" s="255" t="s">
        <v>85</v>
      </c>
      <c r="AY133" s="17" t="s">
        <v>154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83</v>
      </c>
      <c r="BK133" s="256">
        <f>ROUND(I133*H133,2)</f>
        <v>0</v>
      </c>
      <c r="BL133" s="17" t="s">
        <v>162</v>
      </c>
      <c r="BM133" s="255" t="s">
        <v>178</v>
      </c>
    </row>
    <row r="134" s="15" customFormat="1">
      <c r="A134" s="15"/>
      <c r="B134" s="280"/>
      <c r="C134" s="281"/>
      <c r="D134" s="259" t="s">
        <v>164</v>
      </c>
      <c r="E134" s="282" t="s">
        <v>1</v>
      </c>
      <c r="F134" s="283" t="s">
        <v>179</v>
      </c>
      <c r="G134" s="281"/>
      <c r="H134" s="282" t="s">
        <v>1</v>
      </c>
      <c r="I134" s="284"/>
      <c r="J134" s="281"/>
      <c r="K134" s="281"/>
      <c r="L134" s="285"/>
      <c r="M134" s="286"/>
      <c r="N134" s="287"/>
      <c r="O134" s="287"/>
      <c r="P134" s="287"/>
      <c r="Q134" s="287"/>
      <c r="R134" s="287"/>
      <c r="S134" s="287"/>
      <c r="T134" s="28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9" t="s">
        <v>164</v>
      </c>
      <c r="AU134" s="289" t="s">
        <v>85</v>
      </c>
      <c r="AV134" s="15" t="s">
        <v>83</v>
      </c>
      <c r="AW134" s="15" t="s">
        <v>31</v>
      </c>
      <c r="AX134" s="15" t="s">
        <v>75</v>
      </c>
      <c r="AY134" s="289" t="s">
        <v>154</v>
      </c>
    </row>
    <row r="135" s="13" customFormat="1">
      <c r="A135" s="13"/>
      <c r="B135" s="257"/>
      <c r="C135" s="258"/>
      <c r="D135" s="259" t="s">
        <v>164</v>
      </c>
      <c r="E135" s="260" t="s">
        <v>1</v>
      </c>
      <c r="F135" s="261" t="s">
        <v>180</v>
      </c>
      <c r="G135" s="258"/>
      <c r="H135" s="262">
        <v>297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164</v>
      </c>
      <c r="AU135" s="268" t="s">
        <v>85</v>
      </c>
      <c r="AV135" s="13" t="s">
        <v>85</v>
      </c>
      <c r="AW135" s="13" t="s">
        <v>31</v>
      </c>
      <c r="AX135" s="13" t="s">
        <v>75</v>
      </c>
      <c r="AY135" s="268" t="s">
        <v>154</v>
      </c>
    </row>
    <row r="136" s="13" customFormat="1">
      <c r="A136" s="13"/>
      <c r="B136" s="257"/>
      <c r="C136" s="258"/>
      <c r="D136" s="259" t="s">
        <v>164</v>
      </c>
      <c r="E136" s="260" t="s">
        <v>1</v>
      </c>
      <c r="F136" s="261" t="s">
        <v>181</v>
      </c>
      <c r="G136" s="258"/>
      <c r="H136" s="262">
        <v>32.399999999999999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164</v>
      </c>
      <c r="AU136" s="268" t="s">
        <v>85</v>
      </c>
      <c r="AV136" s="13" t="s">
        <v>85</v>
      </c>
      <c r="AW136" s="13" t="s">
        <v>31</v>
      </c>
      <c r="AX136" s="13" t="s">
        <v>75</v>
      </c>
      <c r="AY136" s="268" t="s">
        <v>154</v>
      </c>
    </row>
    <row r="137" s="15" customFormat="1">
      <c r="A137" s="15"/>
      <c r="B137" s="280"/>
      <c r="C137" s="281"/>
      <c r="D137" s="259" t="s">
        <v>164</v>
      </c>
      <c r="E137" s="282" t="s">
        <v>1</v>
      </c>
      <c r="F137" s="283" t="s">
        <v>182</v>
      </c>
      <c r="G137" s="281"/>
      <c r="H137" s="282" t="s">
        <v>1</v>
      </c>
      <c r="I137" s="284"/>
      <c r="J137" s="281"/>
      <c r="K137" s="281"/>
      <c r="L137" s="285"/>
      <c r="M137" s="286"/>
      <c r="N137" s="287"/>
      <c r="O137" s="287"/>
      <c r="P137" s="287"/>
      <c r="Q137" s="287"/>
      <c r="R137" s="287"/>
      <c r="S137" s="287"/>
      <c r="T137" s="28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9" t="s">
        <v>164</v>
      </c>
      <c r="AU137" s="289" t="s">
        <v>85</v>
      </c>
      <c r="AV137" s="15" t="s">
        <v>83</v>
      </c>
      <c r="AW137" s="15" t="s">
        <v>31</v>
      </c>
      <c r="AX137" s="15" t="s">
        <v>75</v>
      </c>
      <c r="AY137" s="289" t="s">
        <v>154</v>
      </c>
    </row>
    <row r="138" s="13" customFormat="1">
      <c r="A138" s="13"/>
      <c r="B138" s="257"/>
      <c r="C138" s="258"/>
      <c r="D138" s="259" t="s">
        <v>164</v>
      </c>
      <c r="E138" s="260" t="s">
        <v>1</v>
      </c>
      <c r="F138" s="261" t="s">
        <v>183</v>
      </c>
      <c r="G138" s="258"/>
      <c r="H138" s="262">
        <v>3272.4000000000001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164</v>
      </c>
      <c r="AU138" s="268" t="s">
        <v>85</v>
      </c>
      <c r="AV138" s="13" t="s">
        <v>85</v>
      </c>
      <c r="AW138" s="13" t="s">
        <v>31</v>
      </c>
      <c r="AX138" s="13" t="s">
        <v>75</v>
      </c>
      <c r="AY138" s="268" t="s">
        <v>154</v>
      </c>
    </row>
    <row r="139" s="14" customFormat="1">
      <c r="A139" s="14"/>
      <c r="B139" s="269"/>
      <c r="C139" s="270"/>
      <c r="D139" s="259" t="s">
        <v>164</v>
      </c>
      <c r="E139" s="271" t="s">
        <v>1</v>
      </c>
      <c r="F139" s="272" t="s">
        <v>166</v>
      </c>
      <c r="G139" s="270"/>
      <c r="H139" s="273">
        <v>3601.8000000000002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9" t="s">
        <v>164</v>
      </c>
      <c r="AU139" s="279" t="s">
        <v>85</v>
      </c>
      <c r="AV139" s="14" t="s">
        <v>162</v>
      </c>
      <c r="AW139" s="14" t="s">
        <v>31</v>
      </c>
      <c r="AX139" s="14" t="s">
        <v>83</v>
      </c>
      <c r="AY139" s="279" t="s">
        <v>154</v>
      </c>
    </row>
    <row r="140" s="2" customFormat="1" ht="21.75" customHeight="1">
      <c r="A140" s="38"/>
      <c r="B140" s="39"/>
      <c r="C140" s="243" t="s">
        <v>162</v>
      </c>
      <c r="D140" s="243" t="s">
        <v>156</v>
      </c>
      <c r="E140" s="244" t="s">
        <v>184</v>
      </c>
      <c r="F140" s="245" t="s">
        <v>185</v>
      </c>
      <c r="G140" s="246" t="s">
        <v>159</v>
      </c>
      <c r="H140" s="247">
        <v>2108</v>
      </c>
      <c r="I140" s="248"/>
      <c r="J140" s="249">
        <f>ROUND(I140*H140,2)</f>
        <v>0</v>
      </c>
      <c r="K140" s="245" t="s">
        <v>160</v>
      </c>
      <c r="L140" s="250"/>
      <c r="M140" s="251" t="s">
        <v>1</v>
      </c>
      <c r="N140" s="252" t="s">
        <v>40</v>
      </c>
      <c r="O140" s="91"/>
      <c r="P140" s="253">
        <f>O140*H140</f>
        <v>0</v>
      </c>
      <c r="Q140" s="253">
        <v>0.00018000000000000001</v>
      </c>
      <c r="R140" s="253">
        <f>Q140*H140</f>
        <v>0.37944</v>
      </c>
      <c r="S140" s="253">
        <v>0</v>
      </c>
      <c r="T140" s="25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5" t="s">
        <v>161</v>
      </c>
      <c r="AT140" s="255" t="s">
        <v>156</v>
      </c>
      <c r="AU140" s="255" t="s">
        <v>85</v>
      </c>
      <c r="AY140" s="17" t="s">
        <v>154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7" t="s">
        <v>83</v>
      </c>
      <c r="BK140" s="256">
        <f>ROUND(I140*H140,2)</f>
        <v>0</v>
      </c>
      <c r="BL140" s="17" t="s">
        <v>162</v>
      </c>
      <c r="BM140" s="255" t="s">
        <v>186</v>
      </c>
    </row>
    <row r="141" s="15" customFormat="1">
      <c r="A141" s="15"/>
      <c r="B141" s="280"/>
      <c r="C141" s="281"/>
      <c r="D141" s="259" t="s">
        <v>164</v>
      </c>
      <c r="E141" s="282" t="s">
        <v>1</v>
      </c>
      <c r="F141" s="283" t="s">
        <v>187</v>
      </c>
      <c r="G141" s="281"/>
      <c r="H141" s="282" t="s">
        <v>1</v>
      </c>
      <c r="I141" s="284"/>
      <c r="J141" s="281"/>
      <c r="K141" s="281"/>
      <c r="L141" s="285"/>
      <c r="M141" s="286"/>
      <c r="N141" s="287"/>
      <c r="O141" s="287"/>
      <c r="P141" s="287"/>
      <c r="Q141" s="287"/>
      <c r="R141" s="287"/>
      <c r="S141" s="287"/>
      <c r="T141" s="28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9" t="s">
        <v>164</v>
      </c>
      <c r="AU141" s="289" t="s">
        <v>85</v>
      </c>
      <c r="AV141" s="15" t="s">
        <v>83</v>
      </c>
      <c r="AW141" s="15" t="s">
        <v>31</v>
      </c>
      <c r="AX141" s="15" t="s">
        <v>75</v>
      </c>
      <c r="AY141" s="289" t="s">
        <v>154</v>
      </c>
    </row>
    <row r="142" s="13" customFormat="1">
      <c r="A142" s="13"/>
      <c r="B142" s="257"/>
      <c r="C142" s="258"/>
      <c r="D142" s="259" t="s">
        <v>164</v>
      </c>
      <c r="E142" s="260" t="s">
        <v>1</v>
      </c>
      <c r="F142" s="261" t="s">
        <v>188</v>
      </c>
      <c r="G142" s="258"/>
      <c r="H142" s="262">
        <v>1640</v>
      </c>
      <c r="I142" s="263"/>
      <c r="J142" s="258"/>
      <c r="K142" s="258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164</v>
      </c>
      <c r="AU142" s="268" t="s">
        <v>85</v>
      </c>
      <c r="AV142" s="13" t="s">
        <v>85</v>
      </c>
      <c r="AW142" s="13" t="s">
        <v>31</v>
      </c>
      <c r="AX142" s="13" t="s">
        <v>75</v>
      </c>
      <c r="AY142" s="268" t="s">
        <v>154</v>
      </c>
    </row>
    <row r="143" s="15" customFormat="1">
      <c r="A143" s="15"/>
      <c r="B143" s="280"/>
      <c r="C143" s="281"/>
      <c r="D143" s="259" t="s">
        <v>164</v>
      </c>
      <c r="E143" s="282" t="s">
        <v>1</v>
      </c>
      <c r="F143" s="283" t="s">
        <v>189</v>
      </c>
      <c r="G143" s="281"/>
      <c r="H143" s="282" t="s">
        <v>1</v>
      </c>
      <c r="I143" s="284"/>
      <c r="J143" s="281"/>
      <c r="K143" s="281"/>
      <c r="L143" s="285"/>
      <c r="M143" s="286"/>
      <c r="N143" s="287"/>
      <c r="O143" s="287"/>
      <c r="P143" s="287"/>
      <c r="Q143" s="287"/>
      <c r="R143" s="287"/>
      <c r="S143" s="287"/>
      <c r="T143" s="28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9" t="s">
        <v>164</v>
      </c>
      <c r="AU143" s="289" t="s">
        <v>85</v>
      </c>
      <c r="AV143" s="15" t="s">
        <v>83</v>
      </c>
      <c r="AW143" s="15" t="s">
        <v>31</v>
      </c>
      <c r="AX143" s="15" t="s">
        <v>75</v>
      </c>
      <c r="AY143" s="289" t="s">
        <v>154</v>
      </c>
    </row>
    <row r="144" s="13" customFormat="1">
      <c r="A144" s="13"/>
      <c r="B144" s="257"/>
      <c r="C144" s="258"/>
      <c r="D144" s="259" t="s">
        <v>164</v>
      </c>
      <c r="E144" s="260" t="s">
        <v>1</v>
      </c>
      <c r="F144" s="261" t="s">
        <v>190</v>
      </c>
      <c r="G144" s="258"/>
      <c r="H144" s="262">
        <v>468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164</v>
      </c>
      <c r="AU144" s="268" t="s">
        <v>85</v>
      </c>
      <c r="AV144" s="13" t="s">
        <v>85</v>
      </c>
      <c r="AW144" s="13" t="s">
        <v>31</v>
      </c>
      <c r="AX144" s="13" t="s">
        <v>75</v>
      </c>
      <c r="AY144" s="268" t="s">
        <v>154</v>
      </c>
    </row>
    <row r="145" s="14" customFormat="1">
      <c r="A145" s="14"/>
      <c r="B145" s="269"/>
      <c r="C145" s="270"/>
      <c r="D145" s="259" t="s">
        <v>164</v>
      </c>
      <c r="E145" s="271" t="s">
        <v>1</v>
      </c>
      <c r="F145" s="272" t="s">
        <v>166</v>
      </c>
      <c r="G145" s="270"/>
      <c r="H145" s="273">
        <v>2108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9" t="s">
        <v>164</v>
      </c>
      <c r="AU145" s="279" t="s">
        <v>85</v>
      </c>
      <c r="AV145" s="14" t="s">
        <v>162</v>
      </c>
      <c r="AW145" s="14" t="s">
        <v>31</v>
      </c>
      <c r="AX145" s="14" t="s">
        <v>83</v>
      </c>
      <c r="AY145" s="279" t="s">
        <v>154</v>
      </c>
    </row>
    <row r="146" s="2" customFormat="1" ht="21.75" customHeight="1">
      <c r="A146" s="38"/>
      <c r="B146" s="39"/>
      <c r="C146" s="243" t="s">
        <v>191</v>
      </c>
      <c r="D146" s="243" t="s">
        <v>156</v>
      </c>
      <c r="E146" s="244" t="s">
        <v>192</v>
      </c>
      <c r="F146" s="245" t="s">
        <v>193</v>
      </c>
      <c r="G146" s="246" t="s">
        <v>159</v>
      </c>
      <c r="H146" s="247">
        <v>3280</v>
      </c>
      <c r="I146" s="248"/>
      <c r="J146" s="249">
        <f>ROUND(I146*H146,2)</f>
        <v>0</v>
      </c>
      <c r="K146" s="245" t="s">
        <v>160</v>
      </c>
      <c r="L146" s="250"/>
      <c r="M146" s="251" t="s">
        <v>1</v>
      </c>
      <c r="N146" s="252" t="s">
        <v>40</v>
      </c>
      <c r="O146" s="91"/>
      <c r="P146" s="253">
        <f>O146*H146</f>
        <v>0</v>
      </c>
      <c r="Q146" s="253">
        <v>0.00123</v>
      </c>
      <c r="R146" s="253">
        <f>Q146*H146</f>
        <v>4.0343999999999998</v>
      </c>
      <c r="S146" s="253">
        <v>0</v>
      </c>
      <c r="T146" s="25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5" t="s">
        <v>161</v>
      </c>
      <c r="AT146" s="255" t="s">
        <v>156</v>
      </c>
      <c r="AU146" s="255" t="s">
        <v>85</v>
      </c>
      <c r="AY146" s="17" t="s">
        <v>154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7" t="s">
        <v>83</v>
      </c>
      <c r="BK146" s="256">
        <f>ROUND(I146*H146,2)</f>
        <v>0</v>
      </c>
      <c r="BL146" s="17" t="s">
        <v>162</v>
      </c>
      <c r="BM146" s="255" t="s">
        <v>194</v>
      </c>
    </row>
    <row r="147" s="15" customFormat="1">
      <c r="A147" s="15"/>
      <c r="B147" s="280"/>
      <c r="C147" s="281"/>
      <c r="D147" s="259" t="s">
        <v>164</v>
      </c>
      <c r="E147" s="282" t="s">
        <v>1</v>
      </c>
      <c r="F147" s="283" t="s">
        <v>187</v>
      </c>
      <c r="G147" s="281"/>
      <c r="H147" s="282" t="s">
        <v>1</v>
      </c>
      <c r="I147" s="284"/>
      <c r="J147" s="281"/>
      <c r="K147" s="281"/>
      <c r="L147" s="285"/>
      <c r="M147" s="286"/>
      <c r="N147" s="287"/>
      <c r="O147" s="287"/>
      <c r="P147" s="287"/>
      <c r="Q147" s="287"/>
      <c r="R147" s="287"/>
      <c r="S147" s="287"/>
      <c r="T147" s="28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9" t="s">
        <v>164</v>
      </c>
      <c r="AU147" s="289" t="s">
        <v>85</v>
      </c>
      <c r="AV147" s="15" t="s">
        <v>83</v>
      </c>
      <c r="AW147" s="15" t="s">
        <v>31</v>
      </c>
      <c r="AX147" s="15" t="s">
        <v>75</v>
      </c>
      <c r="AY147" s="289" t="s">
        <v>154</v>
      </c>
    </row>
    <row r="148" s="13" customFormat="1">
      <c r="A148" s="13"/>
      <c r="B148" s="257"/>
      <c r="C148" s="258"/>
      <c r="D148" s="259" t="s">
        <v>164</v>
      </c>
      <c r="E148" s="260" t="s">
        <v>1</v>
      </c>
      <c r="F148" s="261" t="s">
        <v>195</v>
      </c>
      <c r="G148" s="258"/>
      <c r="H148" s="262">
        <v>3280</v>
      </c>
      <c r="I148" s="263"/>
      <c r="J148" s="258"/>
      <c r="K148" s="258"/>
      <c r="L148" s="264"/>
      <c r="M148" s="265"/>
      <c r="N148" s="266"/>
      <c r="O148" s="266"/>
      <c r="P148" s="266"/>
      <c r="Q148" s="266"/>
      <c r="R148" s="266"/>
      <c r="S148" s="266"/>
      <c r="T148" s="26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8" t="s">
        <v>164</v>
      </c>
      <c r="AU148" s="268" t="s">
        <v>85</v>
      </c>
      <c r="AV148" s="13" t="s">
        <v>85</v>
      </c>
      <c r="AW148" s="13" t="s">
        <v>31</v>
      </c>
      <c r="AX148" s="13" t="s">
        <v>75</v>
      </c>
      <c r="AY148" s="268" t="s">
        <v>154</v>
      </c>
    </row>
    <row r="149" s="14" customFormat="1">
      <c r="A149" s="14"/>
      <c r="B149" s="269"/>
      <c r="C149" s="270"/>
      <c r="D149" s="259" t="s">
        <v>164</v>
      </c>
      <c r="E149" s="271" t="s">
        <v>1</v>
      </c>
      <c r="F149" s="272" t="s">
        <v>166</v>
      </c>
      <c r="G149" s="270"/>
      <c r="H149" s="273">
        <v>3280</v>
      </c>
      <c r="I149" s="274"/>
      <c r="J149" s="270"/>
      <c r="K149" s="270"/>
      <c r="L149" s="275"/>
      <c r="M149" s="276"/>
      <c r="N149" s="277"/>
      <c r="O149" s="277"/>
      <c r="P149" s="277"/>
      <c r="Q149" s="277"/>
      <c r="R149" s="277"/>
      <c r="S149" s="277"/>
      <c r="T149" s="27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9" t="s">
        <v>164</v>
      </c>
      <c r="AU149" s="279" t="s">
        <v>85</v>
      </c>
      <c r="AV149" s="14" t="s">
        <v>162</v>
      </c>
      <c r="AW149" s="14" t="s">
        <v>31</v>
      </c>
      <c r="AX149" s="14" t="s">
        <v>83</v>
      </c>
      <c r="AY149" s="279" t="s">
        <v>154</v>
      </c>
    </row>
    <row r="150" s="12" customFormat="1" ht="22.8" customHeight="1">
      <c r="A150" s="12"/>
      <c r="B150" s="227"/>
      <c r="C150" s="228"/>
      <c r="D150" s="229" t="s">
        <v>74</v>
      </c>
      <c r="E150" s="241" t="s">
        <v>191</v>
      </c>
      <c r="F150" s="241" t="s">
        <v>196</v>
      </c>
      <c r="G150" s="228"/>
      <c r="H150" s="228"/>
      <c r="I150" s="231"/>
      <c r="J150" s="242">
        <f>BK150</f>
        <v>0</v>
      </c>
      <c r="K150" s="228"/>
      <c r="L150" s="233"/>
      <c r="M150" s="234"/>
      <c r="N150" s="235"/>
      <c r="O150" s="235"/>
      <c r="P150" s="236">
        <f>SUM(P151:P253)</f>
        <v>0</v>
      </c>
      <c r="Q150" s="235"/>
      <c r="R150" s="236">
        <f>SUM(R151:R253)</f>
        <v>0</v>
      </c>
      <c r="S150" s="235"/>
      <c r="T150" s="237">
        <f>SUM(T151:T253)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8" t="s">
        <v>83</v>
      </c>
      <c r="AT150" s="239" t="s">
        <v>74</v>
      </c>
      <c r="AU150" s="239" t="s">
        <v>83</v>
      </c>
      <c r="AY150" s="238" t="s">
        <v>154</v>
      </c>
      <c r="BK150" s="240">
        <f>SUM(BK151:BK253)</f>
        <v>0</v>
      </c>
    </row>
    <row r="151" s="2" customFormat="1" ht="44.25" customHeight="1">
      <c r="A151" s="38"/>
      <c r="B151" s="39"/>
      <c r="C151" s="290" t="s">
        <v>197</v>
      </c>
      <c r="D151" s="290" t="s">
        <v>198</v>
      </c>
      <c r="E151" s="291" t="s">
        <v>199</v>
      </c>
      <c r="F151" s="292" t="s">
        <v>200</v>
      </c>
      <c r="G151" s="293" t="s">
        <v>170</v>
      </c>
      <c r="H151" s="294">
        <v>67</v>
      </c>
      <c r="I151" s="295"/>
      <c r="J151" s="296">
        <f>ROUND(I151*H151,2)</f>
        <v>0</v>
      </c>
      <c r="K151" s="292" t="s">
        <v>160</v>
      </c>
      <c r="L151" s="44"/>
      <c r="M151" s="297" t="s">
        <v>1</v>
      </c>
      <c r="N151" s="298" t="s">
        <v>40</v>
      </c>
      <c r="O151" s="91"/>
      <c r="P151" s="253">
        <f>O151*H151</f>
        <v>0</v>
      </c>
      <c r="Q151" s="253">
        <v>0</v>
      </c>
      <c r="R151" s="253">
        <f>Q151*H151</f>
        <v>0</v>
      </c>
      <c r="S151" s="253">
        <v>0</v>
      </c>
      <c r="T151" s="25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5" t="s">
        <v>162</v>
      </c>
      <c r="AT151" s="255" t="s">
        <v>198</v>
      </c>
      <c r="AU151" s="255" t="s">
        <v>85</v>
      </c>
      <c r="AY151" s="17" t="s">
        <v>154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7" t="s">
        <v>83</v>
      </c>
      <c r="BK151" s="256">
        <f>ROUND(I151*H151,2)</f>
        <v>0</v>
      </c>
      <c r="BL151" s="17" t="s">
        <v>162</v>
      </c>
      <c r="BM151" s="255" t="s">
        <v>201</v>
      </c>
    </row>
    <row r="152" s="2" customFormat="1">
      <c r="A152" s="38"/>
      <c r="B152" s="39"/>
      <c r="C152" s="40"/>
      <c r="D152" s="259" t="s">
        <v>202</v>
      </c>
      <c r="E152" s="40"/>
      <c r="F152" s="299" t="s">
        <v>203</v>
      </c>
      <c r="G152" s="40"/>
      <c r="H152" s="40"/>
      <c r="I152" s="154"/>
      <c r="J152" s="40"/>
      <c r="K152" s="40"/>
      <c r="L152" s="44"/>
      <c r="M152" s="300"/>
      <c r="N152" s="30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202</v>
      </c>
      <c r="AU152" s="17" t="s">
        <v>85</v>
      </c>
    </row>
    <row r="153" s="15" customFormat="1">
      <c r="A153" s="15"/>
      <c r="B153" s="280"/>
      <c r="C153" s="281"/>
      <c r="D153" s="259" t="s">
        <v>164</v>
      </c>
      <c r="E153" s="282" t="s">
        <v>1</v>
      </c>
      <c r="F153" s="283" t="s">
        <v>204</v>
      </c>
      <c r="G153" s="281"/>
      <c r="H153" s="282" t="s">
        <v>1</v>
      </c>
      <c r="I153" s="284"/>
      <c r="J153" s="281"/>
      <c r="K153" s="281"/>
      <c r="L153" s="285"/>
      <c r="M153" s="286"/>
      <c r="N153" s="287"/>
      <c r="O153" s="287"/>
      <c r="P153" s="287"/>
      <c r="Q153" s="287"/>
      <c r="R153" s="287"/>
      <c r="S153" s="287"/>
      <c r="T153" s="28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9" t="s">
        <v>164</v>
      </c>
      <c r="AU153" s="289" t="s">
        <v>85</v>
      </c>
      <c r="AV153" s="15" t="s">
        <v>83</v>
      </c>
      <c r="AW153" s="15" t="s">
        <v>31</v>
      </c>
      <c r="AX153" s="15" t="s">
        <v>75</v>
      </c>
      <c r="AY153" s="289" t="s">
        <v>154</v>
      </c>
    </row>
    <row r="154" s="13" customFormat="1">
      <c r="A154" s="13"/>
      <c r="B154" s="257"/>
      <c r="C154" s="258"/>
      <c r="D154" s="259" t="s">
        <v>164</v>
      </c>
      <c r="E154" s="260" t="s">
        <v>1</v>
      </c>
      <c r="F154" s="261" t="s">
        <v>205</v>
      </c>
      <c r="G154" s="258"/>
      <c r="H154" s="262">
        <v>67</v>
      </c>
      <c r="I154" s="263"/>
      <c r="J154" s="258"/>
      <c r="K154" s="258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164</v>
      </c>
      <c r="AU154" s="268" t="s">
        <v>85</v>
      </c>
      <c r="AV154" s="13" t="s">
        <v>85</v>
      </c>
      <c r="AW154" s="13" t="s">
        <v>31</v>
      </c>
      <c r="AX154" s="13" t="s">
        <v>75</v>
      </c>
      <c r="AY154" s="268" t="s">
        <v>154</v>
      </c>
    </row>
    <row r="155" s="14" customFormat="1">
      <c r="A155" s="14"/>
      <c r="B155" s="269"/>
      <c r="C155" s="270"/>
      <c r="D155" s="259" t="s">
        <v>164</v>
      </c>
      <c r="E155" s="271" t="s">
        <v>1</v>
      </c>
      <c r="F155" s="272" t="s">
        <v>166</v>
      </c>
      <c r="G155" s="270"/>
      <c r="H155" s="273">
        <v>67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9" t="s">
        <v>164</v>
      </c>
      <c r="AU155" s="279" t="s">
        <v>85</v>
      </c>
      <c r="AV155" s="14" t="s">
        <v>162</v>
      </c>
      <c r="AW155" s="14" t="s">
        <v>31</v>
      </c>
      <c r="AX155" s="14" t="s">
        <v>83</v>
      </c>
      <c r="AY155" s="279" t="s">
        <v>154</v>
      </c>
    </row>
    <row r="156" s="2" customFormat="1" ht="66.75" customHeight="1">
      <c r="A156" s="38"/>
      <c r="B156" s="39"/>
      <c r="C156" s="290" t="s">
        <v>206</v>
      </c>
      <c r="D156" s="290" t="s">
        <v>198</v>
      </c>
      <c r="E156" s="291" t="s">
        <v>207</v>
      </c>
      <c r="F156" s="292" t="s">
        <v>208</v>
      </c>
      <c r="G156" s="293" t="s">
        <v>209</v>
      </c>
      <c r="H156" s="294">
        <v>1590</v>
      </c>
      <c r="I156" s="295"/>
      <c r="J156" s="296">
        <f>ROUND(I156*H156,2)</f>
        <v>0</v>
      </c>
      <c r="K156" s="292" t="s">
        <v>160</v>
      </c>
      <c r="L156" s="44"/>
      <c r="M156" s="297" t="s">
        <v>1</v>
      </c>
      <c r="N156" s="298" t="s">
        <v>40</v>
      </c>
      <c r="O156" s="91"/>
      <c r="P156" s="253">
        <f>O156*H156</f>
        <v>0</v>
      </c>
      <c r="Q156" s="253">
        <v>0</v>
      </c>
      <c r="R156" s="253">
        <f>Q156*H156</f>
        <v>0</v>
      </c>
      <c r="S156" s="253">
        <v>0</v>
      </c>
      <c r="T156" s="25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5" t="s">
        <v>162</v>
      </c>
      <c r="AT156" s="255" t="s">
        <v>198</v>
      </c>
      <c r="AU156" s="255" t="s">
        <v>85</v>
      </c>
      <c r="AY156" s="17" t="s">
        <v>154</v>
      </c>
      <c r="BE156" s="256">
        <f>IF(N156="základní",J156,0)</f>
        <v>0</v>
      </c>
      <c r="BF156" s="256">
        <f>IF(N156="snížená",J156,0)</f>
        <v>0</v>
      </c>
      <c r="BG156" s="256">
        <f>IF(N156="zákl. přenesená",J156,0)</f>
        <v>0</v>
      </c>
      <c r="BH156" s="256">
        <f>IF(N156="sníž. přenesená",J156,0)</f>
        <v>0</v>
      </c>
      <c r="BI156" s="256">
        <f>IF(N156="nulová",J156,0)</f>
        <v>0</v>
      </c>
      <c r="BJ156" s="17" t="s">
        <v>83</v>
      </c>
      <c r="BK156" s="256">
        <f>ROUND(I156*H156,2)</f>
        <v>0</v>
      </c>
      <c r="BL156" s="17" t="s">
        <v>162</v>
      </c>
      <c r="BM156" s="255" t="s">
        <v>210</v>
      </c>
    </row>
    <row r="157" s="2" customFormat="1">
      <c r="A157" s="38"/>
      <c r="B157" s="39"/>
      <c r="C157" s="40"/>
      <c r="D157" s="259" t="s">
        <v>202</v>
      </c>
      <c r="E157" s="40"/>
      <c r="F157" s="299" t="s">
        <v>211</v>
      </c>
      <c r="G157" s="40"/>
      <c r="H157" s="40"/>
      <c r="I157" s="154"/>
      <c r="J157" s="40"/>
      <c r="K157" s="40"/>
      <c r="L157" s="44"/>
      <c r="M157" s="300"/>
      <c r="N157" s="30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85</v>
      </c>
    </row>
    <row r="158" s="15" customFormat="1">
      <c r="A158" s="15"/>
      <c r="B158" s="280"/>
      <c r="C158" s="281"/>
      <c r="D158" s="259" t="s">
        <v>164</v>
      </c>
      <c r="E158" s="282" t="s">
        <v>1</v>
      </c>
      <c r="F158" s="283" t="s">
        <v>212</v>
      </c>
      <c r="G158" s="281"/>
      <c r="H158" s="282" t="s">
        <v>1</v>
      </c>
      <c r="I158" s="284"/>
      <c r="J158" s="281"/>
      <c r="K158" s="281"/>
      <c r="L158" s="285"/>
      <c r="M158" s="286"/>
      <c r="N158" s="287"/>
      <c r="O158" s="287"/>
      <c r="P158" s="287"/>
      <c r="Q158" s="287"/>
      <c r="R158" s="287"/>
      <c r="S158" s="287"/>
      <c r="T158" s="28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9" t="s">
        <v>164</v>
      </c>
      <c r="AU158" s="289" t="s">
        <v>85</v>
      </c>
      <c r="AV158" s="15" t="s">
        <v>83</v>
      </c>
      <c r="AW158" s="15" t="s">
        <v>31</v>
      </c>
      <c r="AX158" s="15" t="s">
        <v>75</v>
      </c>
      <c r="AY158" s="289" t="s">
        <v>154</v>
      </c>
    </row>
    <row r="159" s="13" customFormat="1">
      <c r="A159" s="13"/>
      <c r="B159" s="257"/>
      <c r="C159" s="258"/>
      <c r="D159" s="259" t="s">
        <v>164</v>
      </c>
      <c r="E159" s="260" t="s">
        <v>1</v>
      </c>
      <c r="F159" s="261" t="s">
        <v>213</v>
      </c>
      <c r="G159" s="258"/>
      <c r="H159" s="262">
        <v>1590</v>
      </c>
      <c r="I159" s="263"/>
      <c r="J159" s="258"/>
      <c r="K159" s="258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164</v>
      </c>
      <c r="AU159" s="268" t="s">
        <v>85</v>
      </c>
      <c r="AV159" s="13" t="s">
        <v>85</v>
      </c>
      <c r="AW159" s="13" t="s">
        <v>31</v>
      </c>
      <c r="AX159" s="13" t="s">
        <v>75</v>
      </c>
      <c r="AY159" s="268" t="s">
        <v>154</v>
      </c>
    </row>
    <row r="160" s="14" customFormat="1">
      <c r="A160" s="14"/>
      <c r="B160" s="269"/>
      <c r="C160" s="270"/>
      <c r="D160" s="259" t="s">
        <v>164</v>
      </c>
      <c r="E160" s="271" t="s">
        <v>1</v>
      </c>
      <c r="F160" s="272" t="s">
        <v>166</v>
      </c>
      <c r="G160" s="270"/>
      <c r="H160" s="273">
        <v>1590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9" t="s">
        <v>164</v>
      </c>
      <c r="AU160" s="279" t="s">
        <v>85</v>
      </c>
      <c r="AV160" s="14" t="s">
        <v>162</v>
      </c>
      <c r="AW160" s="14" t="s">
        <v>31</v>
      </c>
      <c r="AX160" s="14" t="s">
        <v>83</v>
      </c>
      <c r="AY160" s="279" t="s">
        <v>154</v>
      </c>
    </row>
    <row r="161" s="2" customFormat="1" ht="44.25" customHeight="1">
      <c r="A161" s="38"/>
      <c r="B161" s="39"/>
      <c r="C161" s="290" t="s">
        <v>161</v>
      </c>
      <c r="D161" s="290" t="s">
        <v>198</v>
      </c>
      <c r="E161" s="291" t="s">
        <v>214</v>
      </c>
      <c r="F161" s="292" t="s">
        <v>215</v>
      </c>
      <c r="G161" s="293" t="s">
        <v>216</v>
      </c>
      <c r="H161" s="294">
        <v>7500</v>
      </c>
      <c r="I161" s="295"/>
      <c r="J161" s="296">
        <f>ROUND(I161*H161,2)</f>
        <v>0</v>
      </c>
      <c r="K161" s="292" t="s">
        <v>160</v>
      </c>
      <c r="L161" s="44"/>
      <c r="M161" s="297" t="s">
        <v>1</v>
      </c>
      <c r="N161" s="298" t="s">
        <v>40</v>
      </c>
      <c r="O161" s="91"/>
      <c r="P161" s="253">
        <f>O161*H161</f>
        <v>0</v>
      </c>
      <c r="Q161" s="253">
        <v>0</v>
      </c>
      <c r="R161" s="253">
        <f>Q161*H161</f>
        <v>0</v>
      </c>
      <c r="S161" s="253">
        <v>0</v>
      </c>
      <c r="T161" s="25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5" t="s">
        <v>162</v>
      </c>
      <c r="AT161" s="255" t="s">
        <v>198</v>
      </c>
      <c r="AU161" s="255" t="s">
        <v>85</v>
      </c>
      <c r="AY161" s="17" t="s">
        <v>154</v>
      </c>
      <c r="BE161" s="256">
        <f>IF(N161="základní",J161,0)</f>
        <v>0</v>
      </c>
      <c r="BF161" s="256">
        <f>IF(N161="snížená",J161,0)</f>
        <v>0</v>
      </c>
      <c r="BG161" s="256">
        <f>IF(N161="zákl. přenesená",J161,0)</f>
        <v>0</v>
      </c>
      <c r="BH161" s="256">
        <f>IF(N161="sníž. přenesená",J161,0)</f>
        <v>0</v>
      </c>
      <c r="BI161" s="256">
        <f>IF(N161="nulová",J161,0)</f>
        <v>0</v>
      </c>
      <c r="BJ161" s="17" t="s">
        <v>83</v>
      </c>
      <c r="BK161" s="256">
        <f>ROUND(I161*H161,2)</f>
        <v>0</v>
      </c>
      <c r="BL161" s="17" t="s">
        <v>162</v>
      </c>
      <c r="BM161" s="255" t="s">
        <v>217</v>
      </c>
    </row>
    <row r="162" s="2" customFormat="1">
      <c r="A162" s="38"/>
      <c r="B162" s="39"/>
      <c r="C162" s="40"/>
      <c r="D162" s="259" t="s">
        <v>202</v>
      </c>
      <c r="E162" s="40"/>
      <c r="F162" s="299" t="s">
        <v>218</v>
      </c>
      <c r="G162" s="40"/>
      <c r="H162" s="40"/>
      <c r="I162" s="154"/>
      <c r="J162" s="40"/>
      <c r="K162" s="40"/>
      <c r="L162" s="44"/>
      <c r="M162" s="300"/>
      <c r="N162" s="30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202</v>
      </c>
      <c r="AU162" s="17" t="s">
        <v>85</v>
      </c>
    </row>
    <row r="163" s="15" customFormat="1">
      <c r="A163" s="15"/>
      <c r="B163" s="280"/>
      <c r="C163" s="281"/>
      <c r="D163" s="259" t="s">
        <v>164</v>
      </c>
      <c r="E163" s="282" t="s">
        <v>1</v>
      </c>
      <c r="F163" s="283" t="s">
        <v>219</v>
      </c>
      <c r="G163" s="281"/>
      <c r="H163" s="282" t="s">
        <v>1</v>
      </c>
      <c r="I163" s="284"/>
      <c r="J163" s="281"/>
      <c r="K163" s="281"/>
      <c r="L163" s="285"/>
      <c r="M163" s="286"/>
      <c r="N163" s="287"/>
      <c r="O163" s="287"/>
      <c r="P163" s="287"/>
      <c r="Q163" s="287"/>
      <c r="R163" s="287"/>
      <c r="S163" s="287"/>
      <c r="T163" s="28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9" t="s">
        <v>164</v>
      </c>
      <c r="AU163" s="289" t="s">
        <v>85</v>
      </c>
      <c r="AV163" s="15" t="s">
        <v>83</v>
      </c>
      <c r="AW163" s="15" t="s">
        <v>31</v>
      </c>
      <c r="AX163" s="15" t="s">
        <v>75</v>
      </c>
      <c r="AY163" s="289" t="s">
        <v>154</v>
      </c>
    </row>
    <row r="164" s="13" customFormat="1">
      <c r="A164" s="13"/>
      <c r="B164" s="257"/>
      <c r="C164" s="258"/>
      <c r="D164" s="259" t="s">
        <v>164</v>
      </c>
      <c r="E164" s="260" t="s">
        <v>1</v>
      </c>
      <c r="F164" s="261" t="s">
        <v>220</v>
      </c>
      <c r="G164" s="258"/>
      <c r="H164" s="262">
        <v>7500</v>
      </c>
      <c r="I164" s="263"/>
      <c r="J164" s="258"/>
      <c r="K164" s="258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164</v>
      </c>
      <c r="AU164" s="268" t="s">
        <v>85</v>
      </c>
      <c r="AV164" s="13" t="s">
        <v>85</v>
      </c>
      <c r="AW164" s="13" t="s">
        <v>31</v>
      </c>
      <c r="AX164" s="13" t="s">
        <v>75</v>
      </c>
      <c r="AY164" s="268" t="s">
        <v>154</v>
      </c>
    </row>
    <row r="165" s="14" customFormat="1">
      <c r="A165" s="14"/>
      <c r="B165" s="269"/>
      <c r="C165" s="270"/>
      <c r="D165" s="259" t="s">
        <v>164</v>
      </c>
      <c r="E165" s="271" t="s">
        <v>1</v>
      </c>
      <c r="F165" s="272" t="s">
        <v>166</v>
      </c>
      <c r="G165" s="270"/>
      <c r="H165" s="273">
        <v>7500</v>
      </c>
      <c r="I165" s="274"/>
      <c r="J165" s="270"/>
      <c r="K165" s="270"/>
      <c r="L165" s="275"/>
      <c r="M165" s="276"/>
      <c r="N165" s="277"/>
      <c r="O165" s="277"/>
      <c r="P165" s="277"/>
      <c r="Q165" s="277"/>
      <c r="R165" s="277"/>
      <c r="S165" s="277"/>
      <c r="T165" s="27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9" t="s">
        <v>164</v>
      </c>
      <c r="AU165" s="279" t="s">
        <v>85</v>
      </c>
      <c r="AV165" s="14" t="s">
        <v>162</v>
      </c>
      <c r="AW165" s="14" t="s">
        <v>31</v>
      </c>
      <c r="AX165" s="14" t="s">
        <v>83</v>
      </c>
      <c r="AY165" s="279" t="s">
        <v>154</v>
      </c>
    </row>
    <row r="166" s="2" customFormat="1" ht="66.75" customHeight="1">
      <c r="A166" s="38"/>
      <c r="B166" s="39"/>
      <c r="C166" s="290" t="s">
        <v>221</v>
      </c>
      <c r="D166" s="290" t="s">
        <v>198</v>
      </c>
      <c r="E166" s="291" t="s">
        <v>222</v>
      </c>
      <c r="F166" s="292" t="s">
        <v>223</v>
      </c>
      <c r="G166" s="293" t="s">
        <v>177</v>
      </c>
      <c r="H166" s="294">
        <v>23.693999999999999</v>
      </c>
      <c r="I166" s="295"/>
      <c r="J166" s="296">
        <f>ROUND(I166*H166,2)</f>
        <v>0</v>
      </c>
      <c r="K166" s="292" t="s">
        <v>160</v>
      </c>
      <c r="L166" s="44"/>
      <c r="M166" s="297" t="s">
        <v>1</v>
      </c>
      <c r="N166" s="298" t="s">
        <v>40</v>
      </c>
      <c r="O166" s="91"/>
      <c r="P166" s="253">
        <f>O166*H166</f>
        <v>0</v>
      </c>
      <c r="Q166" s="253">
        <v>0</v>
      </c>
      <c r="R166" s="253">
        <f>Q166*H166</f>
        <v>0</v>
      </c>
      <c r="S166" s="253">
        <v>0</v>
      </c>
      <c r="T166" s="25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5" t="s">
        <v>162</v>
      </c>
      <c r="AT166" s="255" t="s">
        <v>198</v>
      </c>
      <c r="AU166" s="255" t="s">
        <v>85</v>
      </c>
      <c r="AY166" s="17" t="s">
        <v>154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7" t="s">
        <v>83</v>
      </c>
      <c r="BK166" s="256">
        <f>ROUND(I166*H166,2)</f>
        <v>0</v>
      </c>
      <c r="BL166" s="17" t="s">
        <v>162</v>
      </c>
      <c r="BM166" s="255" t="s">
        <v>224</v>
      </c>
    </row>
    <row r="167" s="2" customFormat="1">
      <c r="A167" s="38"/>
      <c r="B167" s="39"/>
      <c r="C167" s="40"/>
      <c r="D167" s="259" t="s">
        <v>202</v>
      </c>
      <c r="E167" s="40"/>
      <c r="F167" s="299" t="s">
        <v>225</v>
      </c>
      <c r="G167" s="40"/>
      <c r="H167" s="40"/>
      <c r="I167" s="154"/>
      <c r="J167" s="40"/>
      <c r="K167" s="40"/>
      <c r="L167" s="44"/>
      <c r="M167" s="300"/>
      <c r="N167" s="30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202</v>
      </c>
      <c r="AU167" s="17" t="s">
        <v>85</v>
      </c>
    </row>
    <row r="168" s="13" customFormat="1">
      <c r="A168" s="13"/>
      <c r="B168" s="257"/>
      <c r="C168" s="258"/>
      <c r="D168" s="259" t="s">
        <v>164</v>
      </c>
      <c r="E168" s="260" t="s">
        <v>1</v>
      </c>
      <c r="F168" s="261" t="s">
        <v>226</v>
      </c>
      <c r="G168" s="258"/>
      <c r="H168" s="262">
        <v>23.693999999999999</v>
      </c>
      <c r="I168" s="263"/>
      <c r="J168" s="258"/>
      <c r="K168" s="258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164</v>
      </c>
      <c r="AU168" s="268" t="s">
        <v>85</v>
      </c>
      <c r="AV168" s="13" t="s">
        <v>85</v>
      </c>
      <c r="AW168" s="13" t="s">
        <v>31</v>
      </c>
      <c r="AX168" s="13" t="s">
        <v>75</v>
      </c>
      <c r="AY168" s="268" t="s">
        <v>154</v>
      </c>
    </row>
    <row r="169" s="14" customFormat="1">
      <c r="A169" s="14"/>
      <c r="B169" s="269"/>
      <c r="C169" s="270"/>
      <c r="D169" s="259" t="s">
        <v>164</v>
      </c>
      <c r="E169" s="271" t="s">
        <v>1</v>
      </c>
      <c r="F169" s="272" t="s">
        <v>166</v>
      </c>
      <c r="G169" s="270"/>
      <c r="H169" s="273">
        <v>23.693999999999999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9" t="s">
        <v>164</v>
      </c>
      <c r="AU169" s="279" t="s">
        <v>85</v>
      </c>
      <c r="AV169" s="14" t="s">
        <v>162</v>
      </c>
      <c r="AW169" s="14" t="s">
        <v>31</v>
      </c>
      <c r="AX169" s="14" t="s">
        <v>83</v>
      </c>
      <c r="AY169" s="279" t="s">
        <v>154</v>
      </c>
    </row>
    <row r="170" s="2" customFormat="1" ht="55.5" customHeight="1">
      <c r="A170" s="38"/>
      <c r="B170" s="39"/>
      <c r="C170" s="290" t="s">
        <v>110</v>
      </c>
      <c r="D170" s="290" t="s">
        <v>198</v>
      </c>
      <c r="E170" s="291" t="s">
        <v>227</v>
      </c>
      <c r="F170" s="292" t="s">
        <v>228</v>
      </c>
      <c r="G170" s="293" t="s">
        <v>177</v>
      </c>
      <c r="H170" s="294">
        <v>23.693999999999999</v>
      </c>
      <c r="I170" s="295"/>
      <c r="J170" s="296">
        <f>ROUND(I170*H170,2)</f>
        <v>0</v>
      </c>
      <c r="K170" s="292" t="s">
        <v>160</v>
      </c>
      <c r="L170" s="44"/>
      <c r="M170" s="297" t="s">
        <v>1</v>
      </c>
      <c r="N170" s="298" t="s">
        <v>40</v>
      </c>
      <c r="O170" s="91"/>
      <c r="P170" s="253">
        <f>O170*H170</f>
        <v>0</v>
      </c>
      <c r="Q170" s="253">
        <v>0</v>
      </c>
      <c r="R170" s="253">
        <f>Q170*H170</f>
        <v>0</v>
      </c>
      <c r="S170" s="253">
        <v>0</v>
      </c>
      <c r="T170" s="25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5" t="s">
        <v>162</v>
      </c>
      <c r="AT170" s="255" t="s">
        <v>198</v>
      </c>
      <c r="AU170" s="255" t="s">
        <v>85</v>
      </c>
      <c r="AY170" s="17" t="s">
        <v>154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7" t="s">
        <v>83</v>
      </c>
      <c r="BK170" s="256">
        <f>ROUND(I170*H170,2)</f>
        <v>0</v>
      </c>
      <c r="BL170" s="17" t="s">
        <v>162</v>
      </c>
      <c r="BM170" s="255" t="s">
        <v>229</v>
      </c>
    </row>
    <row r="171" s="2" customFormat="1">
      <c r="A171" s="38"/>
      <c r="B171" s="39"/>
      <c r="C171" s="40"/>
      <c r="D171" s="259" t="s">
        <v>202</v>
      </c>
      <c r="E171" s="40"/>
      <c r="F171" s="299" t="s">
        <v>230</v>
      </c>
      <c r="G171" s="40"/>
      <c r="H171" s="40"/>
      <c r="I171" s="154"/>
      <c r="J171" s="40"/>
      <c r="K171" s="40"/>
      <c r="L171" s="44"/>
      <c r="M171" s="300"/>
      <c r="N171" s="30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202</v>
      </c>
      <c r="AU171" s="17" t="s">
        <v>85</v>
      </c>
    </row>
    <row r="172" s="13" customFormat="1">
      <c r="A172" s="13"/>
      <c r="B172" s="257"/>
      <c r="C172" s="258"/>
      <c r="D172" s="259" t="s">
        <v>164</v>
      </c>
      <c r="E172" s="260" t="s">
        <v>1</v>
      </c>
      <c r="F172" s="261" t="s">
        <v>226</v>
      </c>
      <c r="G172" s="258"/>
      <c r="H172" s="262">
        <v>23.693999999999999</v>
      </c>
      <c r="I172" s="263"/>
      <c r="J172" s="258"/>
      <c r="K172" s="258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164</v>
      </c>
      <c r="AU172" s="268" t="s">
        <v>85</v>
      </c>
      <c r="AV172" s="13" t="s">
        <v>85</v>
      </c>
      <c r="AW172" s="13" t="s">
        <v>31</v>
      </c>
      <c r="AX172" s="13" t="s">
        <v>75</v>
      </c>
      <c r="AY172" s="268" t="s">
        <v>154</v>
      </c>
    </row>
    <row r="173" s="14" customFormat="1">
      <c r="A173" s="14"/>
      <c r="B173" s="269"/>
      <c r="C173" s="270"/>
      <c r="D173" s="259" t="s">
        <v>164</v>
      </c>
      <c r="E173" s="271" t="s">
        <v>1</v>
      </c>
      <c r="F173" s="272" t="s">
        <v>166</v>
      </c>
      <c r="G173" s="270"/>
      <c r="H173" s="273">
        <v>23.693999999999999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9" t="s">
        <v>164</v>
      </c>
      <c r="AU173" s="279" t="s">
        <v>85</v>
      </c>
      <c r="AV173" s="14" t="s">
        <v>162</v>
      </c>
      <c r="AW173" s="14" t="s">
        <v>31</v>
      </c>
      <c r="AX173" s="14" t="s">
        <v>83</v>
      </c>
      <c r="AY173" s="279" t="s">
        <v>154</v>
      </c>
    </row>
    <row r="174" s="2" customFormat="1" ht="111.75" customHeight="1">
      <c r="A174" s="38"/>
      <c r="B174" s="39"/>
      <c r="C174" s="290" t="s">
        <v>113</v>
      </c>
      <c r="D174" s="290" t="s">
        <v>198</v>
      </c>
      <c r="E174" s="291" t="s">
        <v>231</v>
      </c>
      <c r="F174" s="292" t="s">
        <v>232</v>
      </c>
      <c r="G174" s="293" t="s">
        <v>209</v>
      </c>
      <c r="H174" s="294">
        <v>18</v>
      </c>
      <c r="I174" s="295"/>
      <c r="J174" s="296">
        <f>ROUND(I174*H174,2)</f>
        <v>0</v>
      </c>
      <c r="K174" s="292" t="s">
        <v>160</v>
      </c>
      <c r="L174" s="44"/>
      <c r="M174" s="297" t="s">
        <v>1</v>
      </c>
      <c r="N174" s="298" t="s">
        <v>40</v>
      </c>
      <c r="O174" s="91"/>
      <c r="P174" s="253">
        <f>O174*H174</f>
        <v>0</v>
      </c>
      <c r="Q174" s="253">
        <v>0</v>
      </c>
      <c r="R174" s="253">
        <f>Q174*H174</f>
        <v>0</v>
      </c>
      <c r="S174" s="253">
        <v>0</v>
      </c>
      <c r="T174" s="25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5" t="s">
        <v>162</v>
      </c>
      <c r="AT174" s="255" t="s">
        <v>198</v>
      </c>
      <c r="AU174" s="255" t="s">
        <v>85</v>
      </c>
      <c r="AY174" s="17" t="s">
        <v>154</v>
      </c>
      <c r="BE174" s="256">
        <f>IF(N174="základní",J174,0)</f>
        <v>0</v>
      </c>
      <c r="BF174" s="256">
        <f>IF(N174="snížená",J174,0)</f>
        <v>0</v>
      </c>
      <c r="BG174" s="256">
        <f>IF(N174="zákl. přenesená",J174,0)</f>
        <v>0</v>
      </c>
      <c r="BH174" s="256">
        <f>IF(N174="sníž. přenesená",J174,0)</f>
        <v>0</v>
      </c>
      <c r="BI174" s="256">
        <f>IF(N174="nulová",J174,0)</f>
        <v>0</v>
      </c>
      <c r="BJ174" s="17" t="s">
        <v>83</v>
      </c>
      <c r="BK174" s="256">
        <f>ROUND(I174*H174,2)</f>
        <v>0</v>
      </c>
      <c r="BL174" s="17" t="s">
        <v>162</v>
      </c>
      <c r="BM174" s="255" t="s">
        <v>233</v>
      </c>
    </row>
    <row r="175" s="2" customFormat="1">
      <c r="A175" s="38"/>
      <c r="B175" s="39"/>
      <c r="C175" s="40"/>
      <c r="D175" s="259" t="s">
        <v>202</v>
      </c>
      <c r="E175" s="40"/>
      <c r="F175" s="299" t="s">
        <v>234</v>
      </c>
      <c r="G175" s="40"/>
      <c r="H175" s="40"/>
      <c r="I175" s="154"/>
      <c r="J175" s="40"/>
      <c r="K175" s="40"/>
      <c r="L175" s="44"/>
      <c r="M175" s="300"/>
      <c r="N175" s="30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202</v>
      </c>
      <c r="AU175" s="17" t="s">
        <v>85</v>
      </c>
    </row>
    <row r="176" s="15" customFormat="1">
      <c r="A176" s="15"/>
      <c r="B176" s="280"/>
      <c r="C176" s="281"/>
      <c r="D176" s="259" t="s">
        <v>164</v>
      </c>
      <c r="E176" s="282" t="s">
        <v>1</v>
      </c>
      <c r="F176" s="283" t="s">
        <v>235</v>
      </c>
      <c r="G176" s="281"/>
      <c r="H176" s="282" t="s">
        <v>1</v>
      </c>
      <c r="I176" s="284"/>
      <c r="J176" s="281"/>
      <c r="K176" s="281"/>
      <c r="L176" s="285"/>
      <c r="M176" s="286"/>
      <c r="N176" s="287"/>
      <c r="O176" s="287"/>
      <c r="P176" s="287"/>
      <c r="Q176" s="287"/>
      <c r="R176" s="287"/>
      <c r="S176" s="287"/>
      <c r="T176" s="28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9" t="s">
        <v>164</v>
      </c>
      <c r="AU176" s="289" t="s">
        <v>85</v>
      </c>
      <c r="AV176" s="15" t="s">
        <v>83</v>
      </c>
      <c r="AW176" s="15" t="s">
        <v>31</v>
      </c>
      <c r="AX176" s="15" t="s">
        <v>75</v>
      </c>
      <c r="AY176" s="289" t="s">
        <v>154</v>
      </c>
    </row>
    <row r="177" s="13" customFormat="1">
      <c r="A177" s="13"/>
      <c r="B177" s="257"/>
      <c r="C177" s="258"/>
      <c r="D177" s="259" t="s">
        <v>164</v>
      </c>
      <c r="E177" s="260" t="s">
        <v>1</v>
      </c>
      <c r="F177" s="261" t="s">
        <v>236</v>
      </c>
      <c r="G177" s="258"/>
      <c r="H177" s="262">
        <v>18</v>
      </c>
      <c r="I177" s="263"/>
      <c r="J177" s="258"/>
      <c r="K177" s="258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164</v>
      </c>
      <c r="AU177" s="268" t="s">
        <v>85</v>
      </c>
      <c r="AV177" s="13" t="s">
        <v>85</v>
      </c>
      <c r="AW177" s="13" t="s">
        <v>31</v>
      </c>
      <c r="AX177" s="13" t="s">
        <v>75</v>
      </c>
      <c r="AY177" s="268" t="s">
        <v>154</v>
      </c>
    </row>
    <row r="178" s="14" customFormat="1">
      <c r="A178" s="14"/>
      <c r="B178" s="269"/>
      <c r="C178" s="270"/>
      <c r="D178" s="259" t="s">
        <v>164</v>
      </c>
      <c r="E178" s="271" t="s">
        <v>1</v>
      </c>
      <c r="F178" s="272" t="s">
        <v>166</v>
      </c>
      <c r="G178" s="270"/>
      <c r="H178" s="273">
        <v>18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9" t="s">
        <v>164</v>
      </c>
      <c r="AU178" s="279" t="s">
        <v>85</v>
      </c>
      <c r="AV178" s="14" t="s">
        <v>162</v>
      </c>
      <c r="AW178" s="14" t="s">
        <v>31</v>
      </c>
      <c r="AX178" s="14" t="s">
        <v>83</v>
      </c>
      <c r="AY178" s="279" t="s">
        <v>154</v>
      </c>
    </row>
    <row r="179" s="2" customFormat="1" ht="168" customHeight="1">
      <c r="A179" s="38"/>
      <c r="B179" s="39"/>
      <c r="C179" s="290" t="s">
        <v>123</v>
      </c>
      <c r="D179" s="290" t="s">
        <v>198</v>
      </c>
      <c r="E179" s="291" t="s">
        <v>237</v>
      </c>
      <c r="F179" s="292" t="s">
        <v>238</v>
      </c>
      <c r="G179" s="293" t="s">
        <v>239</v>
      </c>
      <c r="H179" s="294">
        <v>0.074999999999999997</v>
      </c>
      <c r="I179" s="295"/>
      <c r="J179" s="296">
        <f>ROUND(I179*H179,2)</f>
        <v>0</v>
      </c>
      <c r="K179" s="292" t="s">
        <v>160</v>
      </c>
      <c r="L179" s="44"/>
      <c r="M179" s="297" t="s">
        <v>1</v>
      </c>
      <c r="N179" s="298" t="s">
        <v>40</v>
      </c>
      <c r="O179" s="91"/>
      <c r="P179" s="253">
        <f>O179*H179</f>
        <v>0</v>
      </c>
      <c r="Q179" s="253">
        <v>0</v>
      </c>
      <c r="R179" s="253">
        <f>Q179*H179</f>
        <v>0</v>
      </c>
      <c r="S179" s="253">
        <v>0</v>
      </c>
      <c r="T179" s="25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5" t="s">
        <v>162</v>
      </c>
      <c r="AT179" s="255" t="s">
        <v>198</v>
      </c>
      <c r="AU179" s="255" t="s">
        <v>85</v>
      </c>
      <c r="AY179" s="17" t="s">
        <v>154</v>
      </c>
      <c r="BE179" s="256">
        <f>IF(N179="základní",J179,0)</f>
        <v>0</v>
      </c>
      <c r="BF179" s="256">
        <f>IF(N179="snížená",J179,0)</f>
        <v>0</v>
      </c>
      <c r="BG179" s="256">
        <f>IF(N179="zákl. přenesená",J179,0)</f>
        <v>0</v>
      </c>
      <c r="BH179" s="256">
        <f>IF(N179="sníž. přenesená",J179,0)</f>
        <v>0</v>
      </c>
      <c r="BI179" s="256">
        <f>IF(N179="nulová",J179,0)</f>
        <v>0</v>
      </c>
      <c r="BJ179" s="17" t="s">
        <v>83</v>
      </c>
      <c r="BK179" s="256">
        <f>ROUND(I179*H179,2)</f>
        <v>0</v>
      </c>
      <c r="BL179" s="17" t="s">
        <v>162</v>
      </c>
      <c r="BM179" s="255" t="s">
        <v>240</v>
      </c>
    </row>
    <row r="180" s="2" customFormat="1">
      <c r="A180" s="38"/>
      <c r="B180" s="39"/>
      <c r="C180" s="40"/>
      <c r="D180" s="259" t="s">
        <v>202</v>
      </c>
      <c r="E180" s="40"/>
      <c r="F180" s="299" t="s">
        <v>241</v>
      </c>
      <c r="G180" s="40"/>
      <c r="H180" s="40"/>
      <c r="I180" s="154"/>
      <c r="J180" s="40"/>
      <c r="K180" s="40"/>
      <c r="L180" s="44"/>
      <c r="M180" s="300"/>
      <c r="N180" s="30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202</v>
      </c>
      <c r="AU180" s="17" t="s">
        <v>85</v>
      </c>
    </row>
    <row r="181" s="13" customFormat="1">
      <c r="A181" s="13"/>
      <c r="B181" s="257"/>
      <c r="C181" s="258"/>
      <c r="D181" s="259" t="s">
        <v>164</v>
      </c>
      <c r="E181" s="260" t="s">
        <v>1</v>
      </c>
      <c r="F181" s="261" t="s">
        <v>242</v>
      </c>
      <c r="G181" s="258"/>
      <c r="H181" s="262">
        <v>0.074999999999999997</v>
      </c>
      <c r="I181" s="263"/>
      <c r="J181" s="258"/>
      <c r="K181" s="258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164</v>
      </c>
      <c r="AU181" s="268" t="s">
        <v>85</v>
      </c>
      <c r="AV181" s="13" t="s">
        <v>85</v>
      </c>
      <c r="AW181" s="13" t="s">
        <v>31</v>
      </c>
      <c r="AX181" s="13" t="s">
        <v>75</v>
      </c>
      <c r="AY181" s="268" t="s">
        <v>154</v>
      </c>
    </row>
    <row r="182" s="14" customFormat="1">
      <c r="A182" s="14"/>
      <c r="B182" s="269"/>
      <c r="C182" s="270"/>
      <c r="D182" s="259" t="s">
        <v>164</v>
      </c>
      <c r="E182" s="271" t="s">
        <v>1</v>
      </c>
      <c r="F182" s="272" t="s">
        <v>166</v>
      </c>
      <c r="G182" s="270"/>
      <c r="H182" s="273">
        <v>0.074999999999999997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9" t="s">
        <v>164</v>
      </c>
      <c r="AU182" s="279" t="s">
        <v>85</v>
      </c>
      <c r="AV182" s="14" t="s">
        <v>162</v>
      </c>
      <c r="AW182" s="14" t="s">
        <v>31</v>
      </c>
      <c r="AX182" s="14" t="s">
        <v>83</v>
      </c>
      <c r="AY182" s="279" t="s">
        <v>154</v>
      </c>
    </row>
    <row r="183" s="2" customFormat="1" ht="145.5" customHeight="1">
      <c r="A183" s="38"/>
      <c r="B183" s="39"/>
      <c r="C183" s="290" t="s">
        <v>243</v>
      </c>
      <c r="D183" s="290" t="s">
        <v>198</v>
      </c>
      <c r="E183" s="291" t="s">
        <v>244</v>
      </c>
      <c r="F183" s="292" t="s">
        <v>245</v>
      </c>
      <c r="G183" s="293" t="s">
        <v>239</v>
      </c>
      <c r="H183" s="294">
        <v>1.5149999999999999</v>
      </c>
      <c r="I183" s="295"/>
      <c r="J183" s="296">
        <f>ROUND(I183*H183,2)</f>
        <v>0</v>
      </c>
      <c r="K183" s="292" t="s">
        <v>160</v>
      </c>
      <c r="L183" s="44"/>
      <c r="M183" s="297" t="s">
        <v>1</v>
      </c>
      <c r="N183" s="298" t="s">
        <v>40</v>
      </c>
      <c r="O183" s="91"/>
      <c r="P183" s="253">
        <f>O183*H183</f>
        <v>0</v>
      </c>
      <c r="Q183" s="253">
        <v>0</v>
      </c>
      <c r="R183" s="253">
        <f>Q183*H183</f>
        <v>0</v>
      </c>
      <c r="S183" s="253">
        <v>0</v>
      </c>
      <c r="T183" s="25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5" t="s">
        <v>162</v>
      </c>
      <c r="AT183" s="255" t="s">
        <v>198</v>
      </c>
      <c r="AU183" s="255" t="s">
        <v>85</v>
      </c>
      <c r="AY183" s="17" t="s">
        <v>154</v>
      </c>
      <c r="BE183" s="256">
        <f>IF(N183="základní",J183,0)</f>
        <v>0</v>
      </c>
      <c r="BF183" s="256">
        <f>IF(N183="snížená",J183,0)</f>
        <v>0</v>
      </c>
      <c r="BG183" s="256">
        <f>IF(N183="zákl. přenesená",J183,0)</f>
        <v>0</v>
      </c>
      <c r="BH183" s="256">
        <f>IF(N183="sníž. přenesená",J183,0)</f>
        <v>0</v>
      </c>
      <c r="BI183" s="256">
        <f>IF(N183="nulová",J183,0)</f>
        <v>0</v>
      </c>
      <c r="BJ183" s="17" t="s">
        <v>83</v>
      </c>
      <c r="BK183" s="256">
        <f>ROUND(I183*H183,2)</f>
        <v>0</v>
      </c>
      <c r="BL183" s="17" t="s">
        <v>162</v>
      </c>
      <c r="BM183" s="255" t="s">
        <v>246</v>
      </c>
    </row>
    <row r="184" s="2" customFormat="1">
      <c r="A184" s="38"/>
      <c r="B184" s="39"/>
      <c r="C184" s="40"/>
      <c r="D184" s="259" t="s">
        <v>202</v>
      </c>
      <c r="E184" s="40"/>
      <c r="F184" s="299" t="s">
        <v>247</v>
      </c>
      <c r="G184" s="40"/>
      <c r="H184" s="40"/>
      <c r="I184" s="154"/>
      <c r="J184" s="40"/>
      <c r="K184" s="40"/>
      <c r="L184" s="44"/>
      <c r="M184" s="300"/>
      <c r="N184" s="30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202</v>
      </c>
      <c r="AU184" s="17" t="s">
        <v>85</v>
      </c>
    </row>
    <row r="185" s="13" customFormat="1">
      <c r="A185" s="13"/>
      <c r="B185" s="257"/>
      <c r="C185" s="258"/>
      <c r="D185" s="259" t="s">
        <v>164</v>
      </c>
      <c r="E185" s="260" t="s">
        <v>1</v>
      </c>
      <c r="F185" s="261" t="s">
        <v>248</v>
      </c>
      <c r="G185" s="258"/>
      <c r="H185" s="262">
        <v>0.45500000000000002</v>
      </c>
      <c r="I185" s="263"/>
      <c r="J185" s="258"/>
      <c r="K185" s="258"/>
      <c r="L185" s="264"/>
      <c r="M185" s="265"/>
      <c r="N185" s="266"/>
      <c r="O185" s="266"/>
      <c r="P185" s="266"/>
      <c r="Q185" s="266"/>
      <c r="R185" s="266"/>
      <c r="S185" s="266"/>
      <c r="T185" s="26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8" t="s">
        <v>164</v>
      </c>
      <c r="AU185" s="268" t="s">
        <v>85</v>
      </c>
      <c r="AV185" s="13" t="s">
        <v>85</v>
      </c>
      <c r="AW185" s="13" t="s">
        <v>31</v>
      </c>
      <c r="AX185" s="13" t="s">
        <v>75</v>
      </c>
      <c r="AY185" s="268" t="s">
        <v>154</v>
      </c>
    </row>
    <row r="186" s="13" customFormat="1">
      <c r="A186" s="13"/>
      <c r="B186" s="257"/>
      <c r="C186" s="258"/>
      <c r="D186" s="259" t="s">
        <v>164</v>
      </c>
      <c r="E186" s="260" t="s">
        <v>1</v>
      </c>
      <c r="F186" s="261" t="s">
        <v>249</v>
      </c>
      <c r="G186" s="258"/>
      <c r="H186" s="262">
        <v>1.0600000000000001</v>
      </c>
      <c r="I186" s="263"/>
      <c r="J186" s="258"/>
      <c r="K186" s="258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164</v>
      </c>
      <c r="AU186" s="268" t="s">
        <v>85</v>
      </c>
      <c r="AV186" s="13" t="s">
        <v>85</v>
      </c>
      <c r="AW186" s="13" t="s">
        <v>31</v>
      </c>
      <c r="AX186" s="13" t="s">
        <v>75</v>
      </c>
      <c r="AY186" s="268" t="s">
        <v>154</v>
      </c>
    </row>
    <row r="187" s="14" customFormat="1">
      <c r="A187" s="14"/>
      <c r="B187" s="269"/>
      <c r="C187" s="270"/>
      <c r="D187" s="259" t="s">
        <v>164</v>
      </c>
      <c r="E187" s="271" t="s">
        <v>1</v>
      </c>
      <c r="F187" s="272" t="s">
        <v>166</v>
      </c>
      <c r="G187" s="270"/>
      <c r="H187" s="273">
        <v>1.5149999999999999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9" t="s">
        <v>164</v>
      </c>
      <c r="AU187" s="279" t="s">
        <v>85</v>
      </c>
      <c r="AV187" s="14" t="s">
        <v>162</v>
      </c>
      <c r="AW187" s="14" t="s">
        <v>31</v>
      </c>
      <c r="AX187" s="14" t="s">
        <v>83</v>
      </c>
      <c r="AY187" s="279" t="s">
        <v>154</v>
      </c>
    </row>
    <row r="188" s="2" customFormat="1" ht="111.75" customHeight="1">
      <c r="A188" s="38"/>
      <c r="B188" s="39"/>
      <c r="C188" s="290" t="s">
        <v>250</v>
      </c>
      <c r="D188" s="290" t="s">
        <v>198</v>
      </c>
      <c r="E188" s="291" t="s">
        <v>251</v>
      </c>
      <c r="F188" s="292" t="s">
        <v>252</v>
      </c>
      <c r="G188" s="293" t="s">
        <v>239</v>
      </c>
      <c r="H188" s="294">
        <v>0.01</v>
      </c>
      <c r="I188" s="295"/>
      <c r="J188" s="296">
        <f>ROUND(I188*H188,2)</f>
        <v>0</v>
      </c>
      <c r="K188" s="292" t="s">
        <v>160</v>
      </c>
      <c r="L188" s="44"/>
      <c r="M188" s="297" t="s">
        <v>1</v>
      </c>
      <c r="N188" s="298" t="s">
        <v>40</v>
      </c>
      <c r="O188" s="91"/>
      <c r="P188" s="253">
        <f>O188*H188</f>
        <v>0</v>
      </c>
      <c r="Q188" s="253">
        <v>0</v>
      </c>
      <c r="R188" s="253">
        <f>Q188*H188</f>
        <v>0</v>
      </c>
      <c r="S188" s="253">
        <v>0</v>
      </c>
      <c r="T188" s="25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5" t="s">
        <v>162</v>
      </c>
      <c r="AT188" s="255" t="s">
        <v>198</v>
      </c>
      <c r="AU188" s="255" t="s">
        <v>85</v>
      </c>
      <c r="AY188" s="17" t="s">
        <v>154</v>
      </c>
      <c r="BE188" s="256">
        <f>IF(N188="základní",J188,0)</f>
        <v>0</v>
      </c>
      <c r="BF188" s="256">
        <f>IF(N188="snížená",J188,0)</f>
        <v>0</v>
      </c>
      <c r="BG188" s="256">
        <f>IF(N188="zákl. přenesená",J188,0)</f>
        <v>0</v>
      </c>
      <c r="BH188" s="256">
        <f>IF(N188="sníž. přenesená",J188,0)</f>
        <v>0</v>
      </c>
      <c r="BI188" s="256">
        <f>IF(N188="nulová",J188,0)</f>
        <v>0</v>
      </c>
      <c r="BJ188" s="17" t="s">
        <v>83</v>
      </c>
      <c r="BK188" s="256">
        <f>ROUND(I188*H188,2)</f>
        <v>0</v>
      </c>
      <c r="BL188" s="17" t="s">
        <v>162</v>
      </c>
      <c r="BM188" s="255" t="s">
        <v>253</v>
      </c>
    </row>
    <row r="189" s="2" customFormat="1">
      <c r="A189" s="38"/>
      <c r="B189" s="39"/>
      <c r="C189" s="40"/>
      <c r="D189" s="259" t="s">
        <v>202</v>
      </c>
      <c r="E189" s="40"/>
      <c r="F189" s="299" t="s">
        <v>254</v>
      </c>
      <c r="G189" s="40"/>
      <c r="H189" s="40"/>
      <c r="I189" s="154"/>
      <c r="J189" s="40"/>
      <c r="K189" s="40"/>
      <c r="L189" s="44"/>
      <c r="M189" s="300"/>
      <c r="N189" s="30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202</v>
      </c>
      <c r="AU189" s="17" t="s">
        <v>85</v>
      </c>
    </row>
    <row r="190" s="13" customFormat="1">
      <c r="A190" s="13"/>
      <c r="B190" s="257"/>
      <c r="C190" s="258"/>
      <c r="D190" s="259" t="s">
        <v>164</v>
      </c>
      <c r="E190" s="260" t="s">
        <v>1</v>
      </c>
      <c r="F190" s="261" t="s">
        <v>255</v>
      </c>
      <c r="G190" s="258"/>
      <c r="H190" s="262">
        <v>0.01</v>
      </c>
      <c r="I190" s="263"/>
      <c r="J190" s="258"/>
      <c r="K190" s="258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164</v>
      </c>
      <c r="AU190" s="268" t="s">
        <v>85</v>
      </c>
      <c r="AV190" s="13" t="s">
        <v>85</v>
      </c>
      <c r="AW190" s="13" t="s">
        <v>31</v>
      </c>
      <c r="AX190" s="13" t="s">
        <v>75</v>
      </c>
      <c r="AY190" s="268" t="s">
        <v>154</v>
      </c>
    </row>
    <row r="191" s="14" customFormat="1">
      <c r="A191" s="14"/>
      <c r="B191" s="269"/>
      <c r="C191" s="270"/>
      <c r="D191" s="259" t="s">
        <v>164</v>
      </c>
      <c r="E191" s="271" t="s">
        <v>1</v>
      </c>
      <c r="F191" s="272" t="s">
        <v>166</v>
      </c>
      <c r="G191" s="270"/>
      <c r="H191" s="273">
        <v>0.01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9" t="s">
        <v>164</v>
      </c>
      <c r="AU191" s="279" t="s">
        <v>85</v>
      </c>
      <c r="AV191" s="14" t="s">
        <v>162</v>
      </c>
      <c r="AW191" s="14" t="s">
        <v>31</v>
      </c>
      <c r="AX191" s="14" t="s">
        <v>83</v>
      </c>
      <c r="AY191" s="279" t="s">
        <v>154</v>
      </c>
    </row>
    <row r="192" s="2" customFormat="1" ht="66.75" customHeight="1">
      <c r="A192" s="38"/>
      <c r="B192" s="39"/>
      <c r="C192" s="290" t="s">
        <v>8</v>
      </c>
      <c r="D192" s="290" t="s">
        <v>198</v>
      </c>
      <c r="E192" s="291" t="s">
        <v>256</v>
      </c>
      <c r="F192" s="292" t="s">
        <v>257</v>
      </c>
      <c r="G192" s="293" t="s">
        <v>209</v>
      </c>
      <c r="H192" s="294">
        <v>2001</v>
      </c>
      <c r="I192" s="295"/>
      <c r="J192" s="296">
        <f>ROUND(I192*H192,2)</f>
        <v>0</v>
      </c>
      <c r="K192" s="292" t="s">
        <v>160</v>
      </c>
      <c r="L192" s="44"/>
      <c r="M192" s="297" t="s">
        <v>1</v>
      </c>
      <c r="N192" s="298" t="s">
        <v>40</v>
      </c>
      <c r="O192" s="91"/>
      <c r="P192" s="253">
        <f>O192*H192</f>
        <v>0</v>
      </c>
      <c r="Q192" s="253">
        <v>0</v>
      </c>
      <c r="R192" s="253">
        <f>Q192*H192</f>
        <v>0</v>
      </c>
      <c r="S192" s="253">
        <v>0</v>
      </c>
      <c r="T192" s="25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5" t="s">
        <v>162</v>
      </c>
      <c r="AT192" s="255" t="s">
        <v>198</v>
      </c>
      <c r="AU192" s="255" t="s">
        <v>85</v>
      </c>
      <c r="AY192" s="17" t="s">
        <v>154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7" t="s">
        <v>83</v>
      </c>
      <c r="BK192" s="256">
        <f>ROUND(I192*H192,2)</f>
        <v>0</v>
      </c>
      <c r="BL192" s="17" t="s">
        <v>162</v>
      </c>
      <c r="BM192" s="255" t="s">
        <v>258</v>
      </c>
    </row>
    <row r="193" s="2" customFormat="1">
      <c r="A193" s="38"/>
      <c r="B193" s="39"/>
      <c r="C193" s="40"/>
      <c r="D193" s="259" t="s">
        <v>202</v>
      </c>
      <c r="E193" s="40"/>
      <c r="F193" s="299" t="s">
        <v>259</v>
      </c>
      <c r="G193" s="40"/>
      <c r="H193" s="40"/>
      <c r="I193" s="154"/>
      <c r="J193" s="40"/>
      <c r="K193" s="40"/>
      <c r="L193" s="44"/>
      <c r="M193" s="300"/>
      <c r="N193" s="30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202</v>
      </c>
      <c r="AU193" s="17" t="s">
        <v>85</v>
      </c>
    </row>
    <row r="194" s="15" customFormat="1">
      <c r="A194" s="15"/>
      <c r="B194" s="280"/>
      <c r="C194" s="281"/>
      <c r="D194" s="259" t="s">
        <v>164</v>
      </c>
      <c r="E194" s="282" t="s">
        <v>1</v>
      </c>
      <c r="F194" s="283" t="s">
        <v>179</v>
      </c>
      <c r="G194" s="281"/>
      <c r="H194" s="282" t="s">
        <v>1</v>
      </c>
      <c r="I194" s="284"/>
      <c r="J194" s="281"/>
      <c r="K194" s="281"/>
      <c r="L194" s="285"/>
      <c r="M194" s="286"/>
      <c r="N194" s="287"/>
      <c r="O194" s="287"/>
      <c r="P194" s="287"/>
      <c r="Q194" s="287"/>
      <c r="R194" s="287"/>
      <c r="S194" s="287"/>
      <c r="T194" s="28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9" t="s">
        <v>164</v>
      </c>
      <c r="AU194" s="289" t="s">
        <v>85</v>
      </c>
      <c r="AV194" s="15" t="s">
        <v>83</v>
      </c>
      <c r="AW194" s="15" t="s">
        <v>31</v>
      </c>
      <c r="AX194" s="15" t="s">
        <v>75</v>
      </c>
      <c r="AY194" s="289" t="s">
        <v>154</v>
      </c>
    </row>
    <row r="195" s="13" customFormat="1">
      <c r="A195" s="13"/>
      <c r="B195" s="257"/>
      <c r="C195" s="258"/>
      <c r="D195" s="259" t="s">
        <v>164</v>
      </c>
      <c r="E195" s="260" t="s">
        <v>1</v>
      </c>
      <c r="F195" s="261" t="s">
        <v>260</v>
      </c>
      <c r="G195" s="258"/>
      <c r="H195" s="262">
        <v>165</v>
      </c>
      <c r="I195" s="263"/>
      <c r="J195" s="258"/>
      <c r="K195" s="258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164</v>
      </c>
      <c r="AU195" s="268" t="s">
        <v>85</v>
      </c>
      <c r="AV195" s="13" t="s">
        <v>85</v>
      </c>
      <c r="AW195" s="13" t="s">
        <v>31</v>
      </c>
      <c r="AX195" s="13" t="s">
        <v>75</v>
      </c>
      <c r="AY195" s="268" t="s">
        <v>154</v>
      </c>
    </row>
    <row r="196" s="13" customFormat="1">
      <c r="A196" s="13"/>
      <c r="B196" s="257"/>
      <c r="C196" s="258"/>
      <c r="D196" s="259" t="s">
        <v>164</v>
      </c>
      <c r="E196" s="260" t="s">
        <v>1</v>
      </c>
      <c r="F196" s="261" t="s">
        <v>236</v>
      </c>
      <c r="G196" s="258"/>
      <c r="H196" s="262">
        <v>18</v>
      </c>
      <c r="I196" s="263"/>
      <c r="J196" s="258"/>
      <c r="K196" s="258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164</v>
      </c>
      <c r="AU196" s="268" t="s">
        <v>85</v>
      </c>
      <c r="AV196" s="13" t="s">
        <v>85</v>
      </c>
      <c r="AW196" s="13" t="s">
        <v>31</v>
      </c>
      <c r="AX196" s="13" t="s">
        <v>75</v>
      </c>
      <c r="AY196" s="268" t="s">
        <v>154</v>
      </c>
    </row>
    <row r="197" s="15" customFormat="1">
      <c r="A197" s="15"/>
      <c r="B197" s="280"/>
      <c r="C197" s="281"/>
      <c r="D197" s="259" t="s">
        <v>164</v>
      </c>
      <c r="E197" s="282" t="s">
        <v>1</v>
      </c>
      <c r="F197" s="283" t="s">
        <v>182</v>
      </c>
      <c r="G197" s="281"/>
      <c r="H197" s="282" t="s">
        <v>1</v>
      </c>
      <c r="I197" s="284"/>
      <c r="J197" s="281"/>
      <c r="K197" s="281"/>
      <c r="L197" s="285"/>
      <c r="M197" s="286"/>
      <c r="N197" s="287"/>
      <c r="O197" s="287"/>
      <c r="P197" s="287"/>
      <c r="Q197" s="287"/>
      <c r="R197" s="287"/>
      <c r="S197" s="287"/>
      <c r="T197" s="28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9" t="s">
        <v>164</v>
      </c>
      <c r="AU197" s="289" t="s">
        <v>85</v>
      </c>
      <c r="AV197" s="15" t="s">
        <v>83</v>
      </c>
      <c r="AW197" s="15" t="s">
        <v>31</v>
      </c>
      <c r="AX197" s="15" t="s">
        <v>75</v>
      </c>
      <c r="AY197" s="289" t="s">
        <v>154</v>
      </c>
    </row>
    <row r="198" s="13" customFormat="1">
      <c r="A198" s="13"/>
      <c r="B198" s="257"/>
      <c r="C198" s="258"/>
      <c r="D198" s="259" t="s">
        <v>164</v>
      </c>
      <c r="E198" s="260" t="s">
        <v>1</v>
      </c>
      <c r="F198" s="261" t="s">
        <v>261</v>
      </c>
      <c r="G198" s="258"/>
      <c r="H198" s="262">
        <v>1818</v>
      </c>
      <c r="I198" s="263"/>
      <c r="J198" s="258"/>
      <c r="K198" s="258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164</v>
      </c>
      <c r="AU198" s="268" t="s">
        <v>85</v>
      </c>
      <c r="AV198" s="13" t="s">
        <v>85</v>
      </c>
      <c r="AW198" s="13" t="s">
        <v>31</v>
      </c>
      <c r="AX198" s="13" t="s">
        <v>75</v>
      </c>
      <c r="AY198" s="268" t="s">
        <v>154</v>
      </c>
    </row>
    <row r="199" s="14" customFormat="1">
      <c r="A199" s="14"/>
      <c r="B199" s="269"/>
      <c r="C199" s="270"/>
      <c r="D199" s="259" t="s">
        <v>164</v>
      </c>
      <c r="E199" s="271" t="s">
        <v>1</v>
      </c>
      <c r="F199" s="272" t="s">
        <v>166</v>
      </c>
      <c r="G199" s="270"/>
      <c r="H199" s="273">
        <v>2001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9" t="s">
        <v>164</v>
      </c>
      <c r="AU199" s="279" t="s">
        <v>85</v>
      </c>
      <c r="AV199" s="14" t="s">
        <v>162</v>
      </c>
      <c r="AW199" s="14" t="s">
        <v>31</v>
      </c>
      <c r="AX199" s="14" t="s">
        <v>83</v>
      </c>
      <c r="AY199" s="279" t="s">
        <v>154</v>
      </c>
    </row>
    <row r="200" s="2" customFormat="1" ht="134.25" customHeight="1">
      <c r="A200" s="38"/>
      <c r="B200" s="39"/>
      <c r="C200" s="290" t="s">
        <v>262</v>
      </c>
      <c r="D200" s="290" t="s">
        <v>198</v>
      </c>
      <c r="E200" s="291" t="s">
        <v>263</v>
      </c>
      <c r="F200" s="292" t="s">
        <v>264</v>
      </c>
      <c r="G200" s="293" t="s">
        <v>159</v>
      </c>
      <c r="H200" s="294">
        <v>113</v>
      </c>
      <c r="I200" s="295"/>
      <c r="J200" s="296">
        <f>ROUND(I200*H200,2)</f>
        <v>0</v>
      </c>
      <c r="K200" s="292" t="s">
        <v>160</v>
      </c>
      <c r="L200" s="44"/>
      <c r="M200" s="297" t="s">
        <v>1</v>
      </c>
      <c r="N200" s="298" t="s">
        <v>40</v>
      </c>
      <c r="O200" s="91"/>
      <c r="P200" s="253">
        <f>O200*H200</f>
        <v>0</v>
      </c>
      <c r="Q200" s="253">
        <v>0</v>
      </c>
      <c r="R200" s="253">
        <f>Q200*H200</f>
        <v>0</v>
      </c>
      <c r="S200" s="253">
        <v>0</v>
      </c>
      <c r="T200" s="25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5" t="s">
        <v>162</v>
      </c>
      <c r="AT200" s="255" t="s">
        <v>198</v>
      </c>
      <c r="AU200" s="255" t="s">
        <v>85</v>
      </c>
      <c r="AY200" s="17" t="s">
        <v>154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7" t="s">
        <v>83</v>
      </c>
      <c r="BK200" s="256">
        <f>ROUND(I200*H200,2)</f>
        <v>0</v>
      </c>
      <c r="BL200" s="17" t="s">
        <v>162</v>
      </c>
      <c r="BM200" s="255" t="s">
        <v>265</v>
      </c>
    </row>
    <row r="201" s="2" customFormat="1">
      <c r="A201" s="38"/>
      <c r="B201" s="39"/>
      <c r="C201" s="40"/>
      <c r="D201" s="259" t="s">
        <v>202</v>
      </c>
      <c r="E201" s="40"/>
      <c r="F201" s="299" t="s">
        <v>266</v>
      </c>
      <c r="G201" s="40"/>
      <c r="H201" s="40"/>
      <c r="I201" s="154"/>
      <c r="J201" s="40"/>
      <c r="K201" s="40"/>
      <c r="L201" s="44"/>
      <c r="M201" s="300"/>
      <c r="N201" s="30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202</v>
      </c>
      <c r="AU201" s="17" t="s">
        <v>85</v>
      </c>
    </row>
    <row r="202" s="15" customFormat="1">
      <c r="A202" s="15"/>
      <c r="B202" s="280"/>
      <c r="C202" s="281"/>
      <c r="D202" s="259" t="s">
        <v>164</v>
      </c>
      <c r="E202" s="282" t="s">
        <v>1</v>
      </c>
      <c r="F202" s="283" t="s">
        <v>267</v>
      </c>
      <c r="G202" s="281"/>
      <c r="H202" s="282" t="s">
        <v>1</v>
      </c>
      <c r="I202" s="284"/>
      <c r="J202" s="281"/>
      <c r="K202" s="281"/>
      <c r="L202" s="285"/>
      <c r="M202" s="286"/>
      <c r="N202" s="287"/>
      <c r="O202" s="287"/>
      <c r="P202" s="287"/>
      <c r="Q202" s="287"/>
      <c r="R202" s="287"/>
      <c r="S202" s="287"/>
      <c r="T202" s="28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9" t="s">
        <v>164</v>
      </c>
      <c r="AU202" s="289" t="s">
        <v>85</v>
      </c>
      <c r="AV202" s="15" t="s">
        <v>83</v>
      </c>
      <c r="AW202" s="15" t="s">
        <v>31</v>
      </c>
      <c r="AX202" s="15" t="s">
        <v>75</v>
      </c>
      <c r="AY202" s="289" t="s">
        <v>154</v>
      </c>
    </row>
    <row r="203" s="13" customFormat="1">
      <c r="A203" s="13"/>
      <c r="B203" s="257"/>
      <c r="C203" s="258"/>
      <c r="D203" s="259" t="s">
        <v>164</v>
      </c>
      <c r="E203" s="260" t="s">
        <v>1</v>
      </c>
      <c r="F203" s="261" t="s">
        <v>268</v>
      </c>
      <c r="G203" s="258"/>
      <c r="H203" s="262">
        <v>113</v>
      </c>
      <c r="I203" s="263"/>
      <c r="J203" s="258"/>
      <c r="K203" s="258"/>
      <c r="L203" s="264"/>
      <c r="M203" s="265"/>
      <c r="N203" s="266"/>
      <c r="O203" s="266"/>
      <c r="P203" s="266"/>
      <c r="Q203" s="266"/>
      <c r="R203" s="266"/>
      <c r="S203" s="266"/>
      <c r="T203" s="26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8" t="s">
        <v>164</v>
      </c>
      <c r="AU203" s="268" t="s">
        <v>85</v>
      </c>
      <c r="AV203" s="13" t="s">
        <v>85</v>
      </c>
      <c r="AW203" s="13" t="s">
        <v>31</v>
      </c>
      <c r="AX203" s="13" t="s">
        <v>75</v>
      </c>
      <c r="AY203" s="268" t="s">
        <v>154</v>
      </c>
    </row>
    <row r="204" s="14" customFormat="1">
      <c r="A204" s="14"/>
      <c r="B204" s="269"/>
      <c r="C204" s="270"/>
      <c r="D204" s="259" t="s">
        <v>164</v>
      </c>
      <c r="E204" s="271" t="s">
        <v>1</v>
      </c>
      <c r="F204" s="272" t="s">
        <v>166</v>
      </c>
      <c r="G204" s="270"/>
      <c r="H204" s="273">
        <v>113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9" t="s">
        <v>164</v>
      </c>
      <c r="AU204" s="279" t="s">
        <v>85</v>
      </c>
      <c r="AV204" s="14" t="s">
        <v>162</v>
      </c>
      <c r="AW204" s="14" t="s">
        <v>31</v>
      </c>
      <c r="AX204" s="14" t="s">
        <v>83</v>
      </c>
      <c r="AY204" s="279" t="s">
        <v>154</v>
      </c>
    </row>
    <row r="205" s="2" customFormat="1" ht="134.25" customHeight="1">
      <c r="A205" s="38"/>
      <c r="B205" s="39"/>
      <c r="C205" s="290" t="s">
        <v>269</v>
      </c>
      <c r="D205" s="290" t="s">
        <v>198</v>
      </c>
      <c r="E205" s="291" t="s">
        <v>270</v>
      </c>
      <c r="F205" s="292" t="s">
        <v>271</v>
      </c>
      <c r="G205" s="293" t="s">
        <v>159</v>
      </c>
      <c r="H205" s="294">
        <v>121</v>
      </c>
      <c r="I205" s="295"/>
      <c r="J205" s="296">
        <f>ROUND(I205*H205,2)</f>
        <v>0</v>
      </c>
      <c r="K205" s="292" t="s">
        <v>160</v>
      </c>
      <c r="L205" s="44"/>
      <c r="M205" s="297" t="s">
        <v>1</v>
      </c>
      <c r="N205" s="298" t="s">
        <v>40</v>
      </c>
      <c r="O205" s="91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162</v>
      </c>
      <c r="AT205" s="255" t="s">
        <v>198</v>
      </c>
      <c r="AU205" s="255" t="s">
        <v>85</v>
      </c>
      <c r="AY205" s="17" t="s">
        <v>154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83</v>
      </c>
      <c r="BK205" s="256">
        <f>ROUND(I205*H205,2)</f>
        <v>0</v>
      </c>
      <c r="BL205" s="17" t="s">
        <v>162</v>
      </c>
      <c r="BM205" s="255" t="s">
        <v>272</v>
      </c>
    </row>
    <row r="206" s="2" customFormat="1">
      <c r="A206" s="38"/>
      <c r="B206" s="39"/>
      <c r="C206" s="40"/>
      <c r="D206" s="259" t="s">
        <v>202</v>
      </c>
      <c r="E206" s="40"/>
      <c r="F206" s="299" t="s">
        <v>266</v>
      </c>
      <c r="G206" s="40"/>
      <c r="H206" s="40"/>
      <c r="I206" s="154"/>
      <c r="J206" s="40"/>
      <c r="K206" s="40"/>
      <c r="L206" s="44"/>
      <c r="M206" s="300"/>
      <c r="N206" s="30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202</v>
      </c>
      <c r="AU206" s="17" t="s">
        <v>85</v>
      </c>
    </row>
    <row r="207" s="15" customFormat="1">
      <c r="A207" s="15"/>
      <c r="B207" s="280"/>
      <c r="C207" s="281"/>
      <c r="D207" s="259" t="s">
        <v>164</v>
      </c>
      <c r="E207" s="282" t="s">
        <v>1</v>
      </c>
      <c r="F207" s="283" t="s">
        <v>273</v>
      </c>
      <c r="G207" s="281"/>
      <c r="H207" s="282" t="s">
        <v>1</v>
      </c>
      <c r="I207" s="284"/>
      <c r="J207" s="281"/>
      <c r="K207" s="281"/>
      <c r="L207" s="285"/>
      <c r="M207" s="286"/>
      <c r="N207" s="287"/>
      <c r="O207" s="287"/>
      <c r="P207" s="287"/>
      <c r="Q207" s="287"/>
      <c r="R207" s="287"/>
      <c r="S207" s="287"/>
      <c r="T207" s="28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9" t="s">
        <v>164</v>
      </c>
      <c r="AU207" s="289" t="s">
        <v>85</v>
      </c>
      <c r="AV207" s="15" t="s">
        <v>83</v>
      </c>
      <c r="AW207" s="15" t="s">
        <v>31</v>
      </c>
      <c r="AX207" s="15" t="s">
        <v>75</v>
      </c>
      <c r="AY207" s="289" t="s">
        <v>154</v>
      </c>
    </row>
    <row r="208" s="13" customFormat="1">
      <c r="A208" s="13"/>
      <c r="B208" s="257"/>
      <c r="C208" s="258"/>
      <c r="D208" s="259" t="s">
        <v>164</v>
      </c>
      <c r="E208" s="260" t="s">
        <v>1</v>
      </c>
      <c r="F208" s="261" t="s">
        <v>123</v>
      </c>
      <c r="G208" s="258"/>
      <c r="H208" s="262">
        <v>12</v>
      </c>
      <c r="I208" s="263"/>
      <c r="J208" s="258"/>
      <c r="K208" s="258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164</v>
      </c>
      <c r="AU208" s="268" t="s">
        <v>85</v>
      </c>
      <c r="AV208" s="13" t="s">
        <v>85</v>
      </c>
      <c r="AW208" s="13" t="s">
        <v>31</v>
      </c>
      <c r="AX208" s="13" t="s">
        <v>75</v>
      </c>
      <c r="AY208" s="268" t="s">
        <v>154</v>
      </c>
    </row>
    <row r="209" s="15" customFormat="1">
      <c r="A209" s="15"/>
      <c r="B209" s="280"/>
      <c r="C209" s="281"/>
      <c r="D209" s="259" t="s">
        <v>164</v>
      </c>
      <c r="E209" s="282" t="s">
        <v>1</v>
      </c>
      <c r="F209" s="283" t="s">
        <v>274</v>
      </c>
      <c r="G209" s="281"/>
      <c r="H209" s="282" t="s">
        <v>1</v>
      </c>
      <c r="I209" s="284"/>
      <c r="J209" s="281"/>
      <c r="K209" s="281"/>
      <c r="L209" s="285"/>
      <c r="M209" s="286"/>
      <c r="N209" s="287"/>
      <c r="O209" s="287"/>
      <c r="P209" s="287"/>
      <c r="Q209" s="287"/>
      <c r="R209" s="287"/>
      <c r="S209" s="287"/>
      <c r="T209" s="28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9" t="s">
        <v>164</v>
      </c>
      <c r="AU209" s="289" t="s">
        <v>85</v>
      </c>
      <c r="AV209" s="15" t="s">
        <v>83</v>
      </c>
      <c r="AW209" s="15" t="s">
        <v>31</v>
      </c>
      <c r="AX209" s="15" t="s">
        <v>75</v>
      </c>
      <c r="AY209" s="289" t="s">
        <v>154</v>
      </c>
    </row>
    <row r="210" s="13" customFormat="1">
      <c r="A210" s="13"/>
      <c r="B210" s="257"/>
      <c r="C210" s="258"/>
      <c r="D210" s="259" t="s">
        <v>164</v>
      </c>
      <c r="E210" s="260" t="s">
        <v>1</v>
      </c>
      <c r="F210" s="261" t="s">
        <v>275</v>
      </c>
      <c r="G210" s="258"/>
      <c r="H210" s="262">
        <v>51</v>
      </c>
      <c r="I210" s="263"/>
      <c r="J210" s="258"/>
      <c r="K210" s="258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164</v>
      </c>
      <c r="AU210" s="268" t="s">
        <v>85</v>
      </c>
      <c r="AV210" s="13" t="s">
        <v>85</v>
      </c>
      <c r="AW210" s="13" t="s">
        <v>31</v>
      </c>
      <c r="AX210" s="13" t="s">
        <v>75</v>
      </c>
      <c r="AY210" s="268" t="s">
        <v>154</v>
      </c>
    </row>
    <row r="211" s="15" customFormat="1">
      <c r="A211" s="15"/>
      <c r="B211" s="280"/>
      <c r="C211" s="281"/>
      <c r="D211" s="259" t="s">
        <v>164</v>
      </c>
      <c r="E211" s="282" t="s">
        <v>1</v>
      </c>
      <c r="F211" s="283" t="s">
        <v>276</v>
      </c>
      <c r="G211" s="281"/>
      <c r="H211" s="282" t="s">
        <v>1</v>
      </c>
      <c r="I211" s="284"/>
      <c r="J211" s="281"/>
      <c r="K211" s="281"/>
      <c r="L211" s="285"/>
      <c r="M211" s="286"/>
      <c r="N211" s="287"/>
      <c r="O211" s="287"/>
      <c r="P211" s="287"/>
      <c r="Q211" s="287"/>
      <c r="R211" s="287"/>
      <c r="S211" s="287"/>
      <c r="T211" s="28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9" t="s">
        <v>164</v>
      </c>
      <c r="AU211" s="289" t="s">
        <v>85</v>
      </c>
      <c r="AV211" s="15" t="s">
        <v>83</v>
      </c>
      <c r="AW211" s="15" t="s">
        <v>31</v>
      </c>
      <c r="AX211" s="15" t="s">
        <v>75</v>
      </c>
      <c r="AY211" s="289" t="s">
        <v>154</v>
      </c>
    </row>
    <row r="212" s="13" customFormat="1">
      <c r="A212" s="13"/>
      <c r="B212" s="257"/>
      <c r="C212" s="258"/>
      <c r="D212" s="259" t="s">
        <v>164</v>
      </c>
      <c r="E212" s="260" t="s">
        <v>1</v>
      </c>
      <c r="F212" s="261" t="s">
        <v>277</v>
      </c>
      <c r="G212" s="258"/>
      <c r="H212" s="262">
        <v>58</v>
      </c>
      <c r="I212" s="263"/>
      <c r="J212" s="258"/>
      <c r="K212" s="258"/>
      <c r="L212" s="264"/>
      <c r="M212" s="265"/>
      <c r="N212" s="266"/>
      <c r="O212" s="266"/>
      <c r="P212" s="266"/>
      <c r="Q212" s="266"/>
      <c r="R212" s="266"/>
      <c r="S212" s="266"/>
      <c r="T212" s="26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8" t="s">
        <v>164</v>
      </c>
      <c r="AU212" s="268" t="s">
        <v>85</v>
      </c>
      <c r="AV212" s="13" t="s">
        <v>85</v>
      </c>
      <c r="AW212" s="13" t="s">
        <v>31</v>
      </c>
      <c r="AX212" s="13" t="s">
        <v>75</v>
      </c>
      <c r="AY212" s="268" t="s">
        <v>154</v>
      </c>
    </row>
    <row r="213" s="14" customFormat="1">
      <c r="A213" s="14"/>
      <c r="B213" s="269"/>
      <c r="C213" s="270"/>
      <c r="D213" s="259" t="s">
        <v>164</v>
      </c>
      <c r="E213" s="271" t="s">
        <v>1</v>
      </c>
      <c r="F213" s="272" t="s">
        <v>166</v>
      </c>
      <c r="G213" s="270"/>
      <c r="H213" s="273">
        <v>121</v>
      </c>
      <c r="I213" s="274"/>
      <c r="J213" s="270"/>
      <c r="K213" s="270"/>
      <c r="L213" s="275"/>
      <c r="M213" s="276"/>
      <c r="N213" s="277"/>
      <c r="O213" s="277"/>
      <c r="P213" s="277"/>
      <c r="Q213" s="277"/>
      <c r="R213" s="277"/>
      <c r="S213" s="277"/>
      <c r="T213" s="27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9" t="s">
        <v>164</v>
      </c>
      <c r="AU213" s="279" t="s">
        <v>85</v>
      </c>
      <c r="AV213" s="14" t="s">
        <v>162</v>
      </c>
      <c r="AW213" s="14" t="s">
        <v>31</v>
      </c>
      <c r="AX213" s="14" t="s">
        <v>83</v>
      </c>
      <c r="AY213" s="279" t="s">
        <v>154</v>
      </c>
    </row>
    <row r="214" s="2" customFormat="1" ht="33" customHeight="1">
      <c r="A214" s="38"/>
      <c r="B214" s="39"/>
      <c r="C214" s="290" t="s">
        <v>278</v>
      </c>
      <c r="D214" s="290" t="s">
        <v>198</v>
      </c>
      <c r="E214" s="291" t="s">
        <v>279</v>
      </c>
      <c r="F214" s="292" t="s">
        <v>280</v>
      </c>
      <c r="G214" s="293" t="s">
        <v>159</v>
      </c>
      <c r="H214" s="294">
        <v>234</v>
      </c>
      <c r="I214" s="295"/>
      <c r="J214" s="296">
        <f>ROUND(I214*H214,2)</f>
        <v>0</v>
      </c>
      <c r="K214" s="292" t="s">
        <v>160</v>
      </c>
      <c r="L214" s="44"/>
      <c r="M214" s="297" t="s">
        <v>1</v>
      </c>
      <c r="N214" s="298" t="s">
        <v>40</v>
      </c>
      <c r="O214" s="91"/>
      <c r="P214" s="253">
        <f>O214*H214</f>
        <v>0</v>
      </c>
      <c r="Q214" s="253">
        <v>0</v>
      </c>
      <c r="R214" s="253">
        <f>Q214*H214</f>
        <v>0</v>
      </c>
      <c r="S214" s="253">
        <v>0</v>
      </c>
      <c r="T214" s="25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5" t="s">
        <v>162</v>
      </c>
      <c r="AT214" s="255" t="s">
        <v>198</v>
      </c>
      <c r="AU214" s="255" t="s">
        <v>85</v>
      </c>
      <c r="AY214" s="17" t="s">
        <v>154</v>
      </c>
      <c r="BE214" s="256">
        <f>IF(N214="základní",J214,0)</f>
        <v>0</v>
      </c>
      <c r="BF214" s="256">
        <f>IF(N214="snížená",J214,0)</f>
        <v>0</v>
      </c>
      <c r="BG214" s="256">
        <f>IF(N214="zákl. přenesená",J214,0)</f>
        <v>0</v>
      </c>
      <c r="BH214" s="256">
        <f>IF(N214="sníž. přenesená",J214,0)</f>
        <v>0</v>
      </c>
      <c r="BI214" s="256">
        <f>IF(N214="nulová",J214,0)</f>
        <v>0</v>
      </c>
      <c r="BJ214" s="17" t="s">
        <v>83</v>
      </c>
      <c r="BK214" s="256">
        <f>ROUND(I214*H214,2)</f>
        <v>0</v>
      </c>
      <c r="BL214" s="17" t="s">
        <v>162</v>
      </c>
      <c r="BM214" s="255" t="s">
        <v>281</v>
      </c>
    </row>
    <row r="215" s="2" customFormat="1">
      <c r="A215" s="38"/>
      <c r="B215" s="39"/>
      <c r="C215" s="40"/>
      <c r="D215" s="259" t="s">
        <v>202</v>
      </c>
      <c r="E215" s="40"/>
      <c r="F215" s="299" t="s">
        <v>282</v>
      </c>
      <c r="G215" s="40"/>
      <c r="H215" s="40"/>
      <c r="I215" s="154"/>
      <c r="J215" s="40"/>
      <c r="K215" s="40"/>
      <c r="L215" s="44"/>
      <c r="M215" s="300"/>
      <c r="N215" s="30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202</v>
      </c>
      <c r="AU215" s="17" t="s">
        <v>85</v>
      </c>
    </row>
    <row r="216" s="15" customFormat="1">
      <c r="A216" s="15"/>
      <c r="B216" s="280"/>
      <c r="C216" s="281"/>
      <c r="D216" s="259" t="s">
        <v>164</v>
      </c>
      <c r="E216" s="282" t="s">
        <v>1</v>
      </c>
      <c r="F216" s="283" t="s">
        <v>273</v>
      </c>
      <c r="G216" s="281"/>
      <c r="H216" s="282" t="s">
        <v>1</v>
      </c>
      <c r="I216" s="284"/>
      <c r="J216" s="281"/>
      <c r="K216" s="281"/>
      <c r="L216" s="285"/>
      <c r="M216" s="286"/>
      <c r="N216" s="287"/>
      <c r="O216" s="287"/>
      <c r="P216" s="287"/>
      <c r="Q216" s="287"/>
      <c r="R216" s="287"/>
      <c r="S216" s="287"/>
      <c r="T216" s="28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9" t="s">
        <v>164</v>
      </c>
      <c r="AU216" s="289" t="s">
        <v>85</v>
      </c>
      <c r="AV216" s="15" t="s">
        <v>83</v>
      </c>
      <c r="AW216" s="15" t="s">
        <v>31</v>
      </c>
      <c r="AX216" s="15" t="s">
        <v>75</v>
      </c>
      <c r="AY216" s="289" t="s">
        <v>154</v>
      </c>
    </row>
    <row r="217" s="13" customFormat="1">
      <c r="A217" s="13"/>
      <c r="B217" s="257"/>
      <c r="C217" s="258"/>
      <c r="D217" s="259" t="s">
        <v>164</v>
      </c>
      <c r="E217" s="260" t="s">
        <v>1</v>
      </c>
      <c r="F217" s="261" t="s">
        <v>123</v>
      </c>
      <c r="G217" s="258"/>
      <c r="H217" s="262">
        <v>12</v>
      </c>
      <c r="I217" s="263"/>
      <c r="J217" s="258"/>
      <c r="K217" s="258"/>
      <c r="L217" s="264"/>
      <c r="M217" s="265"/>
      <c r="N217" s="266"/>
      <c r="O217" s="266"/>
      <c r="P217" s="266"/>
      <c r="Q217" s="266"/>
      <c r="R217" s="266"/>
      <c r="S217" s="266"/>
      <c r="T217" s="26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8" t="s">
        <v>164</v>
      </c>
      <c r="AU217" s="268" t="s">
        <v>85</v>
      </c>
      <c r="AV217" s="13" t="s">
        <v>85</v>
      </c>
      <c r="AW217" s="13" t="s">
        <v>31</v>
      </c>
      <c r="AX217" s="13" t="s">
        <v>75</v>
      </c>
      <c r="AY217" s="268" t="s">
        <v>154</v>
      </c>
    </row>
    <row r="218" s="15" customFormat="1">
      <c r="A218" s="15"/>
      <c r="B218" s="280"/>
      <c r="C218" s="281"/>
      <c r="D218" s="259" t="s">
        <v>164</v>
      </c>
      <c r="E218" s="282" t="s">
        <v>1</v>
      </c>
      <c r="F218" s="283" t="s">
        <v>283</v>
      </c>
      <c r="G218" s="281"/>
      <c r="H218" s="282" t="s">
        <v>1</v>
      </c>
      <c r="I218" s="284"/>
      <c r="J218" s="281"/>
      <c r="K218" s="281"/>
      <c r="L218" s="285"/>
      <c r="M218" s="286"/>
      <c r="N218" s="287"/>
      <c r="O218" s="287"/>
      <c r="P218" s="287"/>
      <c r="Q218" s="287"/>
      <c r="R218" s="287"/>
      <c r="S218" s="287"/>
      <c r="T218" s="28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9" t="s">
        <v>164</v>
      </c>
      <c r="AU218" s="289" t="s">
        <v>85</v>
      </c>
      <c r="AV218" s="15" t="s">
        <v>83</v>
      </c>
      <c r="AW218" s="15" t="s">
        <v>31</v>
      </c>
      <c r="AX218" s="15" t="s">
        <v>75</v>
      </c>
      <c r="AY218" s="289" t="s">
        <v>154</v>
      </c>
    </row>
    <row r="219" s="13" customFormat="1">
      <c r="A219" s="13"/>
      <c r="B219" s="257"/>
      <c r="C219" s="258"/>
      <c r="D219" s="259" t="s">
        <v>164</v>
      </c>
      <c r="E219" s="260" t="s">
        <v>1</v>
      </c>
      <c r="F219" s="261" t="s">
        <v>284</v>
      </c>
      <c r="G219" s="258"/>
      <c r="H219" s="262">
        <v>222</v>
      </c>
      <c r="I219" s="263"/>
      <c r="J219" s="258"/>
      <c r="K219" s="258"/>
      <c r="L219" s="264"/>
      <c r="M219" s="265"/>
      <c r="N219" s="266"/>
      <c r="O219" s="266"/>
      <c r="P219" s="266"/>
      <c r="Q219" s="266"/>
      <c r="R219" s="266"/>
      <c r="S219" s="266"/>
      <c r="T219" s="26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8" t="s">
        <v>164</v>
      </c>
      <c r="AU219" s="268" t="s">
        <v>85</v>
      </c>
      <c r="AV219" s="13" t="s">
        <v>85</v>
      </c>
      <c r="AW219" s="13" t="s">
        <v>31</v>
      </c>
      <c r="AX219" s="13" t="s">
        <v>75</v>
      </c>
      <c r="AY219" s="268" t="s">
        <v>154</v>
      </c>
    </row>
    <row r="220" s="14" customFormat="1">
      <c r="A220" s="14"/>
      <c r="B220" s="269"/>
      <c r="C220" s="270"/>
      <c r="D220" s="259" t="s">
        <v>164</v>
      </c>
      <c r="E220" s="271" t="s">
        <v>1</v>
      </c>
      <c r="F220" s="272" t="s">
        <v>166</v>
      </c>
      <c r="G220" s="270"/>
      <c r="H220" s="273">
        <v>234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9" t="s">
        <v>164</v>
      </c>
      <c r="AU220" s="279" t="s">
        <v>85</v>
      </c>
      <c r="AV220" s="14" t="s">
        <v>162</v>
      </c>
      <c r="AW220" s="14" t="s">
        <v>31</v>
      </c>
      <c r="AX220" s="14" t="s">
        <v>83</v>
      </c>
      <c r="AY220" s="279" t="s">
        <v>154</v>
      </c>
    </row>
    <row r="221" s="2" customFormat="1" ht="44.25" customHeight="1">
      <c r="A221" s="38"/>
      <c r="B221" s="39"/>
      <c r="C221" s="290" t="s">
        <v>285</v>
      </c>
      <c r="D221" s="290" t="s">
        <v>198</v>
      </c>
      <c r="E221" s="291" t="s">
        <v>286</v>
      </c>
      <c r="F221" s="292" t="s">
        <v>287</v>
      </c>
      <c r="G221" s="293" t="s">
        <v>159</v>
      </c>
      <c r="H221" s="294">
        <v>250</v>
      </c>
      <c r="I221" s="295"/>
      <c r="J221" s="296">
        <f>ROUND(I221*H221,2)</f>
        <v>0</v>
      </c>
      <c r="K221" s="292" t="s">
        <v>160</v>
      </c>
      <c r="L221" s="44"/>
      <c r="M221" s="297" t="s">
        <v>1</v>
      </c>
      <c r="N221" s="298" t="s">
        <v>40</v>
      </c>
      <c r="O221" s="91"/>
      <c r="P221" s="253">
        <f>O221*H221</f>
        <v>0</v>
      </c>
      <c r="Q221" s="253">
        <v>0</v>
      </c>
      <c r="R221" s="253">
        <f>Q221*H221</f>
        <v>0</v>
      </c>
      <c r="S221" s="253">
        <v>0</v>
      </c>
      <c r="T221" s="25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5" t="s">
        <v>162</v>
      </c>
      <c r="AT221" s="255" t="s">
        <v>198</v>
      </c>
      <c r="AU221" s="255" t="s">
        <v>85</v>
      </c>
      <c r="AY221" s="17" t="s">
        <v>154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7" t="s">
        <v>83</v>
      </c>
      <c r="BK221" s="256">
        <f>ROUND(I221*H221,2)</f>
        <v>0</v>
      </c>
      <c r="BL221" s="17" t="s">
        <v>162</v>
      </c>
      <c r="BM221" s="255" t="s">
        <v>288</v>
      </c>
    </row>
    <row r="222" s="2" customFormat="1">
      <c r="A222" s="38"/>
      <c r="B222" s="39"/>
      <c r="C222" s="40"/>
      <c r="D222" s="259" t="s">
        <v>202</v>
      </c>
      <c r="E222" s="40"/>
      <c r="F222" s="299" t="s">
        <v>289</v>
      </c>
      <c r="G222" s="40"/>
      <c r="H222" s="40"/>
      <c r="I222" s="154"/>
      <c r="J222" s="40"/>
      <c r="K222" s="40"/>
      <c r="L222" s="44"/>
      <c r="M222" s="300"/>
      <c r="N222" s="30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202</v>
      </c>
      <c r="AU222" s="17" t="s">
        <v>85</v>
      </c>
    </row>
    <row r="223" s="13" customFormat="1">
      <c r="A223" s="13"/>
      <c r="B223" s="257"/>
      <c r="C223" s="258"/>
      <c r="D223" s="259" t="s">
        <v>164</v>
      </c>
      <c r="E223" s="260" t="s">
        <v>1</v>
      </c>
      <c r="F223" s="261" t="s">
        <v>290</v>
      </c>
      <c r="G223" s="258"/>
      <c r="H223" s="262">
        <v>250</v>
      </c>
      <c r="I223" s="263"/>
      <c r="J223" s="258"/>
      <c r="K223" s="258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164</v>
      </c>
      <c r="AU223" s="268" t="s">
        <v>85</v>
      </c>
      <c r="AV223" s="13" t="s">
        <v>85</v>
      </c>
      <c r="AW223" s="13" t="s">
        <v>31</v>
      </c>
      <c r="AX223" s="13" t="s">
        <v>75</v>
      </c>
      <c r="AY223" s="268" t="s">
        <v>154</v>
      </c>
    </row>
    <row r="224" s="14" customFormat="1">
      <c r="A224" s="14"/>
      <c r="B224" s="269"/>
      <c r="C224" s="270"/>
      <c r="D224" s="259" t="s">
        <v>164</v>
      </c>
      <c r="E224" s="271" t="s">
        <v>1</v>
      </c>
      <c r="F224" s="272" t="s">
        <v>166</v>
      </c>
      <c r="G224" s="270"/>
      <c r="H224" s="273">
        <v>250</v>
      </c>
      <c r="I224" s="274"/>
      <c r="J224" s="270"/>
      <c r="K224" s="270"/>
      <c r="L224" s="275"/>
      <c r="M224" s="276"/>
      <c r="N224" s="277"/>
      <c r="O224" s="277"/>
      <c r="P224" s="277"/>
      <c r="Q224" s="277"/>
      <c r="R224" s="277"/>
      <c r="S224" s="277"/>
      <c r="T224" s="27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9" t="s">
        <v>164</v>
      </c>
      <c r="AU224" s="279" t="s">
        <v>85</v>
      </c>
      <c r="AV224" s="14" t="s">
        <v>162</v>
      </c>
      <c r="AW224" s="14" t="s">
        <v>31</v>
      </c>
      <c r="AX224" s="14" t="s">
        <v>83</v>
      </c>
      <c r="AY224" s="279" t="s">
        <v>154</v>
      </c>
    </row>
    <row r="225" s="2" customFormat="1" ht="78" customHeight="1">
      <c r="A225" s="38"/>
      <c r="B225" s="39"/>
      <c r="C225" s="290" t="s">
        <v>291</v>
      </c>
      <c r="D225" s="290" t="s">
        <v>198</v>
      </c>
      <c r="E225" s="291" t="s">
        <v>292</v>
      </c>
      <c r="F225" s="292" t="s">
        <v>293</v>
      </c>
      <c r="G225" s="293" t="s">
        <v>170</v>
      </c>
      <c r="H225" s="294">
        <v>3200</v>
      </c>
      <c r="I225" s="295"/>
      <c r="J225" s="296">
        <f>ROUND(I225*H225,2)</f>
        <v>0</v>
      </c>
      <c r="K225" s="292" t="s">
        <v>160</v>
      </c>
      <c r="L225" s="44"/>
      <c r="M225" s="297" t="s">
        <v>1</v>
      </c>
      <c r="N225" s="298" t="s">
        <v>40</v>
      </c>
      <c r="O225" s="91"/>
      <c r="P225" s="253">
        <f>O225*H225</f>
        <v>0</v>
      </c>
      <c r="Q225" s="253">
        <v>0</v>
      </c>
      <c r="R225" s="253">
        <f>Q225*H225</f>
        <v>0</v>
      </c>
      <c r="S225" s="253">
        <v>0</v>
      </c>
      <c r="T225" s="25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5" t="s">
        <v>162</v>
      </c>
      <c r="AT225" s="255" t="s">
        <v>198</v>
      </c>
      <c r="AU225" s="255" t="s">
        <v>85</v>
      </c>
      <c r="AY225" s="17" t="s">
        <v>154</v>
      </c>
      <c r="BE225" s="256">
        <f>IF(N225="základní",J225,0)</f>
        <v>0</v>
      </c>
      <c r="BF225" s="256">
        <f>IF(N225="snížená",J225,0)</f>
        <v>0</v>
      </c>
      <c r="BG225" s="256">
        <f>IF(N225="zákl. přenesená",J225,0)</f>
        <v>0</v>
      </c>
      <c r="BH225" s="256">
        <f>IF(N225="sníž. přenesená",J225,0)</f>
        <v>0</v>
      </c>
      <c r="BI225" s="256">
        <f>IF(N225="nulová",J225,0)</f>
        <v>0</v>
      </c>
      <c r="BJ225" s="17" t="s">
        <v>83</v>
      </c>
      <c r="BK225" s="256">
        <f>ROUND(I225*H225,2)</f>
        <v>0</v>
      </c>
      <c r="BL225" s="17" t="s">
        <v>162</v>
      </c>
      <c r="BM225" s="255" t="s">
        <v>294</v>
      </c>
    </row>
    <row r="226" s="2" customFormat="1">
      <c r="A226" s="38"/>
      <c r="B226" s="39"/>
      <c r="C226" s="40"/>
      <c r="D226" s="259" t="s">
        <v>202</v>
      </c>
      <c r="E226" s="40"/>
      <c r="F226" s="299" t="s">
        <v>295</v>
      </c>
      <c r="G226" s="40"/>
      <c r="H226" s="40"/>
      <c r="I226" s="154"/>
      <c r="J226" s="40"/>
      <c r="K226" s="40"/>
      <c r="L226" s="44"/>
      <c r="M226" s="300"/>
      <c r="N226" s="30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202</v>
      </c>
      <c r="AU226" s="17" t="s">
        <v>85</v>
      </c>
    </row>
    <row r="227" s="13" customFormat="1">
      <c r="A227" s="13"/>
      <c r="B227" s="257"/>
      <c r="C227" s="258"/>
      <c r="D227" s="259" t="s">
        <v>164</v>
      </c>
      <c r="E227" s="260" t="s">
        <v>1</v>
      </c>
      <c r="F227" s="261" t="s">
        <v>296</v>
      </c>
      <c r="G227" s="258"/>
      <c r="H227" s="262">
        <v>3200</v>
      </c>
      <c r="I227" s="263"/>
      <c r="J227" s="258"/>
      <c r="K227" s="258"/>
      <c r="L227" s="264"/>
      <c r="M227" s="265"/>
      <c r="N227" s="266"/>
      <c r="O227" s="266"/>
      <c r="P227" s="266"/>
      <c r="Q227" s="266"/>
      <c r="R227" s="266"/>
      <c r="S227" s="266"/>
      <c r="T227" s="26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8" t="s">
        <v>164</v>
      </c>
      <c r="AU227" s="268" t="s">
        <v>85</v>
      </c>
      <c r="AV227" s="13" t="s">
        <v>85</v>
      </c>
      <c r="AW227" s="13" t="s">
        <v>31</v>
      </c>
      <c r="AX227" s="13" t="s">
        <v>75</v>
      </c>
      <c r="AY227" s="268" t="s">
        <v>154</v>
      </c>
    </row>
    <row r="228" s="14" customFormat="1">
      <c r="A228" s="14"/>
      <c r="B228" s="269"/>
      <c r="C228" s="270"/>
      <c r="D228" s="259" t="s">
        <v>164</v>
      </c>
      <c r="E228" s="271" t="s">
        <v>1</v>
      </c>
      <c r="F228" s="272" t="s">
        <v>166</v>
      </c>
      <c r="G228" s="270"/>
      <c r="H228" s="273">
        <v>3200</v>
      </c>
      <c r="I228" s="274"/>
      <c r="J228" s="270"/>
      <c r="K228" s="270"/>
      <c r="L228" s="275"/>
      <c r="M228" s="276"/>
      <c r="N228" s="277"/>
      <c r="O228" s="277"/>
      <c r="P228" s="277"/>
      <c r="Q228" s="277"/>
      <c r="R228" s="277"/>
      <c r="S228" s="277"/>
      <c r="T228" s="27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9" t="s">
        <v>164</v>
      </c>
      <c r="AU228" s="279" t="s">
        <v>85</v>
      </c>
      <c r="AV228" s="14" t="s">
        <v>162</v>
      </c>
      <c r="AW228" s="14" t="s">
        <v>31</v>
      </c>
      <c r="AX228" s="14" t="s">
        <v>83</v>
      </c>
      <c r="AY228" s="279" t="s">
        <v>154</v>
      </c>
    </row>
    <row r="229" s="2" customFormat="1" ht="89.25" customHeight="1">
      <c r="A229" s="38"/>
      <c r="B229" s="39"/>
      <c r="C229" s="290" t="s">
        <v>7</v>
      </c>
      <c r="D229" s="290" t="s">
        <v>198</v>
      </c>
      <c r="E229" s="291" t="s">
        <v>297</v>
      </c>
      <c r="F229" s="292" t="s">
        <v>298</v>
      </c>
      <c r="G229" s="293" t="s">
        <v>170</v>
      </c>
      <c r="H229" s="294">
        <v>350</v>
      </c>
      <c r="I229" s="295"/>
      <c r="J229" s="296">
        <f>ROUND(I229*H229,2)</f>
        <v>0</v>
      </c>
      <c r="K229" s="292" t="s">
        <v>160</v>
      </c>
      <c r="L229" s="44"/>
      <c r="M229" s="297" t="s">
        <v>1</v>
      </c>
      <c r="N229" s="298" t="s">
        <v>40</v>
      </c>
      <c r="O229" s="91"/>
      <c r="P229" s="253">
        <f>O229*H229</f>
        <v>0</v>
      </c>
      <c r="Q229" s="253">
        <v>0</v>
      </c>
      <c r="R229" s="253">
        <f>Q229*H229</f>
        <v>0</v>
      </c>
      <c r="S229" s="253">
        <v>0</v>
      </c>
      <c r="T229" s="25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5" t="s">
        <v>162</v>
      </c>
      <c r="AT229" s="255" t="s">
        <v>198</v>
      </c>
      <c r="AU229" s="255" t="s">
        <v>85</v>
      </c>
      <c r="AY229" s="17" t="s">
        <v>154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7" t="s">
        <v>83</v>
      </c>
      <c r="BK229" s="256">
        <f>ROUND(I229*H229,2)</f>
        <v>0</v>
      </c>
      <c r="BL229" s="17" t="s">
        <v>162</v>
      </c>
      <c r="BM229" s="255" t="s">
        <v>299</v>
      </c>
    </row>
    <row r="230" s="2" customFormat="1">
      <c r="A230" s="38"/>
      <c r="B230" s="39"/>
      <c r="C230" s="40"/>
      <c r="D230" s="259" t="s">
        <v>202</v>
      </c>
      <c r="E230" s="40"/>
      <c r="F230" s="299" t="s">
        <v>300</v>
      </c>
      <c r="G230" s="40"/>
      <c r="H230" s="40"/>
      <c r="I230" s="154"/>
      <c r="J230" s="40"/>
      <c r="K230" s="40"/>
      <c r="L230" s="44"/>
      <c r="M230" s="300"/>
      <c r="N230" s="30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202</v>
      </c>
      <c r="AU230" s="17" t="s">
        <v>85</v>
      </c>
    </row>
    <row r="231" s="13" customFormat="1">
      <c r="A231" s="13"/>
      <c r="B231" s="257"/>
      <c r="C231" s="258"/>
      <c r="D231" s="259" t="s">
        <v>164</v>
      </c>
      <c r="E231" s="260" t="s">
        <v>1</v>
      </c>
      <c r="F231" s="261" t="s">
        <v>172</v>
      </c>
      <c r="G231" s="258"/>
      <c r="H231" s="262">
        <v>350</v>
      </c>
      <c r="I231" s="263"/>
      <c r="J231" s="258"/>
      <c r="K231" s="258"/>
      <c r="L231" s="264"/>
      <c r="M231" s="265"/>
      <c r="N231" s="266"/>
      <c r="O231" s="266"/>
      <c r="P231" s="266"/>
      <c r="Q231" s="266"/>
      <c r="R231" s="266"/>
      <c r="S231" s="266"/>
      <c r="T231" s="26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8" t="s">
        <v>164</v>
      </c>
      <c r="AU231" s="268" t="s">
        <v>85</v>
      </c>
      <c r="AV231" s="13" t="s">
        <v>85</v>
      </c>
      <c r="AW231" s="13" t="s">
        <v>31</v>
      </c>
      <c r="AX231" s="13" t="s">
        <v>75</v>
      </c>
      <c r="AY231" s="268" t="s">
        <v>154</v>
      </c>
    </row>
    <row r="232" s="14" customFormat="1">
      <c r="A232" s="14"/>
      <c r="B232" s="269"/>
      <c r="C232" s="270"/>
      <c r="D232" s="259" t="s">
        <v>164</v>
      </c>
      <c r="E232" s="271" t="s">
        <v>1</v>
      </c>
      <c r="F232" s="272" t="s">
        <v>166</v>
      </c>
      <c r="G232" s="270"/>
      <c r="H232" s="273">
        <v>350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9" t="s">
        <v>164</v>
      </c>
      <c r="AU232" s="279" t="s">
        <v>85</v>
      </c>
      <c r="AV232" s="14" t="s">
        <v>162</v>
      </c>
      <c r="AW232" s="14" t="s">
        <v>31</v>
      </c>
      <c r="AX232" s="14" t="s">
        <v>83</v>
      </c>
      <c r="AY232" s="279" t="s">
        <v>154</v>
      </c>
    </row>
    <row r="233" s="2" customFormat="1" ht="66.75" customHeight="1">
      <c r="A233" s="38"/>
      <c r="B233" s="39"/>
      <c r="C233" s="290" t="s">
        <v>301</v>
      </c>
      <c r="D233" s="290" t="s">
        <v>198</v>
      </c>
      <c r="E233" s="291" t="s">
        <v>302</v>
      </c>
      <c r="F233" s="292" t="s">
        <v>303</v>
      </c>
      <c r="G233" s="293" t="s">
        <v>304</v>
      </c>
      <c r="H233" s="294">
        <v>1640</v>
      </c>
      <c r="I233" s="295"/>
      <c r="J233" s="296">
        <f>ROUND(I233*H233,2)</f>
        <v>0</v>
      </c>
      <c r="K233" s="292" t="s">
        <v>160</v>
      </c>
      <c r="L233" s="44"/>
      <c r="M233" s="297" t="s">
        <v>1</v>
      </c>
      <c r="N233" s="298" t="s">
        <v>40</v>
      </c>
      <c r="O233" s="91"/>
      <c r="P233" s="253">
        <f>O233*H233</f>
        <v>0</v>
      </c>
      <c r="Q233" s="253">
        <v>0</v>
      </c>
      <c r="R233" s="253">
        <f>Q233*H233</f>
        <v>0</v>
      </c>
      <c r="S233" s="253">
        <v>0</v>
      </c>
      <c r="T233" s="25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5" t="s">
        <v>162</v>
      </c>
      <c r="AT233" s="255" t="s">
        <v>198</v>
      </c>
      <c r="AU233" s="255" t="s">
        <v>85</v>
      </c>
      <c r="AY233" s="17" t="s">
        <v>154</v>
      </c>
      <c r="BE233" s="256">
        <f>IF(N233="základní",J233,0)</f>
        <v>0</v>
      </c>
      <c r="BF233" s="256">
        <f>IF(N233="snížená",J233,0)</f>
        <v>0</v>
      </c>
      <c r="BG233" s="256">
        <f>IF(N233="zákl. přenesená",J233,0)</f>
        <v>0</v>
      </c>
      <c r="BH233" s="256">
        <f>IF(N233="sníž. přenesená",J233,0)</f>
        <v>0</v>
      </c>
      <c r="BI233" s="256">
        <f>IF(N233="nulová",J233,0)</f>
        <v>0</v>
      </c>
      <c r="BJ233" s="17" t="s">
        <v>83</v>
      </c>
      <c r="BK233" s="256">
        <f>ROUND(I233*H233,2)</f>
        <v>0</v>
      </c>
      <c r="BL233" s="17" t="s">
        <v>162</v>
      </c>
      <c r="BM233" s="255" t="s">
        <v>305</v>
      </c>
    </row>
    <row r="234" s="2" customFormat="1">
      <c r="A234" s="38"/>
      <c r="B234" s="39"/>
      <c r="C234" s="40"/>
      <c r="D234" s="259" t="s">
        <v>202</v>
      </c>
      <c r="E234" s="40"/>
      <c r="F234" s="299" t="s">
        <v>306</v>
      </c>
      <c r="G234" s="40"/>
      <c r="H234" s="40"/>
      <c r="I234" s="154"/>
      <c r="J234" s="40"/>
      <c r="K234" s="40"/>
      <c r="L234" s="44"/>
      <c r="M234" s="300"/>
      <c r="N234" s="30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202</v>
      </c>
      <c r="AU234" s="17" t="s">
        <v>85</v>
      </c>
    </row>
    <row r="235" s="15" customFormat="1">
      <c r="A235" s="15"/>
      <c r="B235" s="280"/>
      <c r="C235" s="281"/>
      <c r="D235" s="259" t="s">
        <v>164</v>
      </c>
      <c r="E235" s="282" t="s">
        <v>1</v>
      </c>
      <c r="F235" s="283" t="s">
        <v>187</v>
      </c>
      <c r="G235" s="281"/>
      <c r="H235" s="282" t="s">
        <v>1</v>
      </c>
      <c r="I235" s="284"/>
      <c r="J235" s="281"/>
      <c r="K235" s="281"/>
      <c r="L235" s="285"/>
      <c r="M235" s="286"/>
      <c r="N235" s="287"/>
      <c r="O235" s="287"/>
      <c r="P235" s="287"/>
      <c r="Q235" s="287"/>
      <c r="R235" s="287"/>
      <c r="S235" s="287"/>
      <c r="T235" s="28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9" t="s">
        <v>164</v>
      </c>
      <c r="AU235" s="289" t="s">
        <v>85</v>
      </c>
      <c r="AV235" s="15" t="s">
        <v>83</v>
      </c>
      <c r="AW235" s="15" t="s">
        <v>31</v>
      </c>
      <c r="AX235" s="15" t="s">
        <v>75</v>
      </c>
      <c r="AY235" s="289" t="s">
        <v>154</v>
      </c>
    </row>
    <row r="236" s="13" customFormat="1">
      <c r="A236" s="13"/>
      <c r="B236" s="257"/>
      <c r="C236" s="258"/>
      <c r="D236" s="259" t="s">
        <v>164</v>
      </c>
      <c r="E236" s="260" t="s">
        <v>1</v>
      </c>
      <c r="F236" s="261" t="s">
        <v>188</v>
      </c>
      <c r="G236" s="258"/>
      <c r="H236" s="262">
        <v>1640</v>
      </c>
      <c r="I236" s="263"/>
      <c r="J236" s="258"/>
      <c r="K236" s="258"/>
      <c r="L236" s="264"/>
      <c r="M236" s="265"/>
      <c r="N236" s="266"/>
      <c r="O236" s="266"/>
      <c r="P236" s="266"/>
      <c r="Q236" s="266"/>
      <c r="R236" s="266"/>
      <c r="S236" s="266"/>
      <c r="T236" s="26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8" t="s">
        <v>164</v>
      </c>
      <c r="AU236" s="268" t="s">
        <v>85</v>
      </c>
      <c r="AV236" s="13" t="s">
        <v>85</v>
      </c>
      <c r="AW236" s="13" t="s">
        <v>31</v>
      </c>
      <c r="AX236" s="13" t="s">
        <v>75</v>
      </c>
      <c r="AY236" s="268" t="s">
        <v>154</v>
      </c>
    </row>
    <row r="237" s="14" customFormat="1">
      <c r="A237" s="14"/>
      <c r="B237" s="269"/>
      <c r="C237" s="270"/>
      <c r="D237" s="259" t="s">
        <v>164</v>
      </c>
      <c r="E237" s="271" t="s">
        <v>1</v>
      </c>
      <c r="F237" s="272" t="s">
        <v>166</v>
      </c>
      <c r="G237" s="270"/>
      <c r="H237" s="273">
        <v>1640</v>
      </c>
      <c r="I237" s="274"/>
      <c r="J237" s="270"/>
      <c r="K237" s="270"/>
      <c r="L237" s="275"/>
      <c r="M237" s="276"/>
      <c r="N237" s="277"/>
      <c r="O237" s="277"/>
      <c r="P237" s="277"/>
      <c r="Q237" s="277"/>
      <c r="R237" s="277"/>
      <c r="S237" s="277"/>
      <c r="T237" s="27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9" t="s">
        <v>164</v>
      </c>
      <c r="AU237" s="279" t="s">
        <v>85</v>
      </c>
      <c r="AV237" s="14" t="s">
        <v>162</v>
      </c>
      <c r="AW237" s="14" t="s">
        <v>31</v>
      </c>
      <c r="AX237" s="14" t="s">
        <v>83</v>
      </c>
      <c r="AY237" s="279" t="s">
        <v>154</v>
      </c>
    </row>
    <row r="238" s="2" customFormat="1" ht="78" customHeight="1">
      <c r="A238" s="38"/>
      <c r="B238" s="39"/>
      <c r="C238" s="290" t="s">
        <v>307</v>
      </c>
      <c r="D238" s="290" t="s">
        <v>198</v>
      </c>
      <c r="E238" s="291" t="s">
        <v>308</v>
      </c>
      <c r="F238" s="292" t="s">
        <v>309</v>
      </c>
      <c r="G238" s="293" t="s">
        <v>170</v>
      </c>
      <c r="H238" s="294">
        <v>3200</v>
      </c>
      <c r="I238" s="295"/>
      <c r="J238" s="296">
        <f>ROUND(I238*H238,2)</f>
        <v>0</v>
      </c>
      <c r="K238" s="292" t="s">
        <v>160</v>
      </c>
      <c r="L238" s="44"/>
      <c r="M238" s="297" t="s">
        <v>1</v>
      </c>
      <c r="N238" s="298" t="s">
        <v>40</v>
      </c>
      <c r="O238" s="91"/>
      <c r="P238" s="253">
        <f>O238*H238</f>
        <v>0</v>
      </c>
      <c r="Q238" s="253">
        <v>0</v>
      </c>
      <c r="R238" s="253">
        <f>Q238*H238</f>
        <v>0</v>
      </c>
      <c r="S238" s="253">
        <v>0</v>
      </c>
      <c r="T238" s="25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5" t="s">
        <v>162</v>
      </c>
      <c r="AT238" s="255" t="s">
        <v>198</v>
      </c>
      <c r="AU238" s="255" t="s">
        <v>85</v>
      </c>
      <c r="AY238" s="17" t="s">
        <v>154</v>
      </c>
      <c r="BE238" s="256">
        <f>IF(N238="základní",J238,0)</f>
        <v>0</v>
      </c>
      <c r="BF238" s="256">
        <f>IF(N238="snížená",J238,0)</f>
        <v>0</v>
      </c>
      <c r="BG238" s="256">
        <f>IF(N238="zákl. přenesená",J238,0)</f>
        <v>0</v>
      </c>
      <c r="BH238" s="256">
        <f>IF(N238="sníž. přenesená",J238,0)</f>
        <v>0</v>
      </c>
      <c r="BI238" s="256">
        <f>IF(N238="nulová",J238,0)</f>
        <v>0</v>
      </c>
      <c r="BJ238" s="17" t="s">
        <v>83</v>
      </c>
      <c r="BK238" s="256">
        <f>ROUND(I238*H238,2)</f>
        <v>0</v>
      </c>
      <c r="BL238" s="17" t="s">
        <v>162</v>
      </c>
      <c r="BM238" s="255" t="s">
        <v>310</v>
      </c>
    </row>
    <row r="239" s="2" customFormat="1">
      <c r="A239" s="38"/>
      <c r="B239" s="39"/>
      <c r="C239" s="40"/>
      <c r="D239" s="259" t="s">
        <v>202</v>
      </c>
      <c r="E239" s="40"/>
      <c r="F239" s="299" t="s">
        <v>311</v>
      </c>
      <c r="G239" s="40"/>
      <c r="H239" s="40"/>
      <c r="I239" s="154"/>
      <c r="J239" s="40"/>
      <c r="K239" s="40"/>
      <c r="L239" s="44"/>
      <c r="M239" s="300"/>
      <c r="N239" s="301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202</v>
      </c>
      <c r="AU239" s="17" t="s">
        <v>85</v>
      </c>
    </row>
    <row r="240" s="13" customFormat="1">
      <c r="A240" s="13"/>
      <c r="B240" s="257"/>
      <c r="C240" s="258"/>
      <c r="D240" s="259" t="s">
        <v>164</v>
      </c>
      <c r="E240" s="260" t="s">
        <v>1</v>
      </c>
      <c r="F240" s="261" t="s">
        <v>296</v>
      </c>
      <c r="G240" s="258"/>
      <c r="H240" s="262">
        <v>3200</v>
      </c>
      <c r="I240" s="263"/>
      <c r="J240" s="258"/>
      <c r="K240" s="258"/>
      <c r="L240" s="264"/>
      <c r="M240" s="265"/>
      <c r="N240" s="266"/>
      <c r="O240" s="266"/>
      <c r="P240" s="266"/>
      <c r="Q240" s="266"/>
      <c r="R240" s="266"/>
      <c r="S240" s="266"/>
      <c r="T240" s="26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8" t="s">
        <v>164</v>
      </c>
      <c r="AU240" s="268" t="s">
        <v>85</v>
      </c>
      <c r="AV240" s="13" t="s">
        <v>85</v>
      </c>
      <c r="AW240" s="13" t="s">
        <v>31</v>
      </c>
      <c r="AX240" s="13" t="s">
        <v>75</v>
      </c>
      <c r="AY240" s="268" t="s">
        <v>154</v>
      </c>
    </row>
    <row r="241" s="14" customFormat="1">
      <c r="A241" s="14"/>
      <c r="B241" s="269"/>
      <c r="C241" s="270"/>
      <c r="D241" s="259" t="s">
        <v>164</v>
      </c>
      <c r="E241" s="271" t="s">
        <v>1</v>
      </c>
      <c r="F241" s="272" t="s">
        <v>166</v>
      </c>
      <c r="G241" s="270"/>
      <c r="H241" s="273">
        <v>3200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9" t="s">
        <v>164</v>
      </c>
      <c r="AU241" s="279" t="s">
        <v>85</v>
      </c>
      <c r="AV241" s="14" t="s">
        <v>162</v>
      </c>
      <c r="AW241" s="14" t="s">
        <v>31</v>
      </c>
      <c r="AX241" s="14" t="s">
        <v>83</v>
      </c>
      <c r="AY241" s="279" t="s">
        <v>154</v>
      </c>
    </row>
    <row r="242" s="2" customFormat="1" ht="89.25" customHeight="1">
      <c r="A242" s="38"/>
      <c r="B242" s="39"/>
      <c r="C242" s="290" t="s">
        <v>312</v>
      </c>
      <c r="D242" s="290" t="s">
        <v>198</v>
      </c>
      <c r="E242" s="291" t="s">
        <v>313</v>
      </c>
      <c r="F242" s="292" t="s">
        <v>314</v>
      </c>
      <c r="G242" s="293" t="s">
        <v>170</v>
      </c>
      <c r="H242" s="294">
        <v>3200</v>
      </c>
      <c r="I242" s="295"/>
      <c r="J242" s="296">
        <f>ROUND(I242*H242,2)</f>
        <v>0</v>
      </c>
      <c r="K242" s="292" t="s">
        <v>160</v>
      </c>
      <c r="L242" s="44"/>
      <c r="M242" s="297" t="s">
        <v>1</v>
      </c>
      <c r="N242" s="298" t="s">
        <v>40</v>
      </c>
      <c r="O242" s="91"/>
      <c r="P242" s="253">
        <f>O242*H242</f>
        <v>0</v>
      </c>
      <c r="Q242" s="253">
        <v>0</v>
      </c>
      <c r="R242" s="253">
        <f>Q242*H242</f>
        <v>0</v>
      </c>
      <c r="S242" s="253">
        <v>0</v>
      </c>
      <c r="T242" s="25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5" t="s">
        <v>162</v>
      </c>
      <c r="AT242" s="255" t="s">
        <v>198</v>
      </c>
      <c r="AU242" s="255" t="s">
        <v>85</v>
      </c>
      <c r="AY242" s="17" t="s">
        <v>154</v>
      </c>
      <c r="BE242" s="256">
        <f>IF(N242="základní",J242,0)</f>
        <v>0</v>
      </c>
      <c r="BF242" s="256">
        <f>IF(N242="snížená",J242,0)</f>
        <v>0</v>
      </c>
      <c r="BG242" s="256">
        <f>IF(N242="zákl. přenesená",J242,0)</f>
        <v>0</v>
      </c>
      <c r="BH242" s="256">
        <f>IF(N242="sníž. přenesená",J242,0)</f>
        <v>0</v>
      </c>
      <c r="BI242" s="256">
        <f>IF(N242="nulová",J242,0)</f>
        <v>0</v>
      </c>
      <c r="BJ242" s="17" t="s">
        <v>83</v>
      </c>
      <c r="BK242" s="256">
        <f>ROUND(I242*H242,2)</f>
        <v>0</v>
      </c>
      <c r="BL242" s="17" t="s">
        <v>162</v>
      </c>
      <c r="BM242" s="255" t="s">
        <v>315</v>
      </c>
    </row>
    <row r="243" s="2" customFormat="1">
      <c r="A243" s="38"/>
      <c r="B243" s="39"/>
      <c r="C243" s="40"/>
      <c r="D243" s="259" t="s">
        <v>202</v>
      </c>
      <c r="E243" s="40"/>
      <c r="F243" s="299" t="s">
        <v>311</v>
      </c>
      <c r="G243" s="40"/>
      <c r="H243" s="40"/>
      <c r="I243" s="154"/>
      <c r="J243" s="40"/>
      <c r="K243" s="40"/>
      <c r="L243" s="44"/>
      <c r="M243" s="300"/>
      <c r="N243" s="30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202</v>
      </c>
      <c r="AU243" s="17" t="s">
        <v>85</v>
      </c>
    </row>
    <row r="244" s="13" customFormat="1">
      <c r="A244" s="13"/>
      <c r="B244" s="257"/>
      <c r="C244" s="258"/>
      <c r="D244" s="259" t="s">
        <v>164</v>
      </c>
      <c r="E244" s="260" t="s">
        <v>1</v>
      </c>
      <c r="F244" s="261" t="s">
        <v>296</v>
      </c>
      <c r="G244" s="258"/>
      <c r="H244" s="262">
        <v>3200</v>
      </c>
      <c r="I244" s="263"/>
      <c r="J244" s="258"/>
      <c r="K244" s="258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164</v>
      </c>
      <c r="AU244" s="268" t="s">
        <v>85</v>
      </c>
      <c r="AV244" s="13" t="s">
        <v>85</v>
      </c>
      <c r="AW244" s="13" t="s">
        <v>31</v>
      </c>
      <c r="AX244" s="13" t="s">
        <v>75</v>
      </c>
      <c r="AY244" s="268" t="s">
        <v>154</v>
      </c>
    </row>
    <row r="245" s="14" customFormat="1">
      <c r="A245" s="14"/>
      <c r="B245" s="269"/>
      <c r="C245" s="270"/>
      <c r="D245" s="259" t="s">
        <v>164</v>
      </c>
      <c r="E245" s="271" t="s">
        <v>1</v>
      </c>
      <c r="F245" s="272" t="s">
        <v>166</v>
      </c>
      <c r="G245" s="270"/>
      <c r="H245" s="273">
        <v>3200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9" t="s">
        <v>164</v>
      </c>
      <c r="AU245" s="279" t="s">
        <v>85</v>
      </c>
      <c r="AV245" s="14" t="s">
        <v>162</v>
      </c>
      <c r="AW245" s="14" t="s">
        <v>31</v>
      </c>
      <c r="AX245" s="14" t="s">
        <v>83</v>
      </c>
      <c r="AY245" s="279" t="s">
        <v>154</v>
      </c>
    </row>
    <row r="246" s="2" customFormat="1" ht="100.5" customHeight="1">
      <c r="A246" s="38"/>
      <c r="B246" s="39"/>
      <c r="C246" s="290" t="s">
        <v>316</v>
      </c>
      <c r="D246" s="290" t="s">
        <v>198</v>
      </c>
      <c r="E246" s="291" t="s">
        <v>317</v>
      </c>
      <c r="F246" s="292" t="s">
        <v>318</v>
      </c>
      <c r="G246" s="293" t="s">
        <v>319</v>
      </c>
      <c r="H246" s="294">
        <v>150</v>
      </c>
      <c r="I246" s="295"/>
      <c r="J246" s="296">
        <f>ROUND(I246*H246,2)</f>
        <v>0</v>
      </c>
      <c r="K246" s="292" t="s">
        <v>160</v>
      </c>
      <c r="L246" s="44"/>
      <c r="M246" s="297" t="s">
        <v>1</v>
      </c>
      <c r="N246" s="298" t="s">
        <v>40</v>
      </c>
      <c r="O246" s="91"/>
      <c r="P246" s="253">
        <f>O246*H246</f>
        <v>0</v>
      </c>
      <c r="Q246" s="253">
        <v>0</v>
      </c>
      <c r="R246" s="253">
        <f>Q246*H246</f>
        <v>0</v>
      </c>
      <c r="S246" s="253">
        <v>0</v>
      </c>
      <c r="T246" s="25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5" t="s">
        <v>162</v>
      </c>
      <c r="AT246" s="255" t="s">
        <v>198</v>
      </c>
      <c r="AU246" s="255" t="s">
        <v>85</v>
      </c>
      <c r="AY246" s="17" t="s">
        <v>154</v>
      </c>
      <c r="BE246" s="256">
        <f>IF(N246="základní",J246,0)</f>
        <v>0</v>
      </c>
      <c r="BF246" s="256">
        <f>IF(N246="snížená",J246,0)</f>
        <v>0</v>
      </c>
      <c r="BG246" s="256">
        <f>IF(N246="zákl. přenesená",J246,0)</f>
        <v>0</v>
      </c>
      <c r="BH246" s="256">
        <f>IF(N246="sníž. přenesená",J246,0)</f>
        <v>0</v>
      </c>
      <c r="BI246" s="256">
        <f>IF(N246="nulová",J246,0)</f>
        <v>0</v>
      </c>
      <c r="BJ246" s="17" t="s">
        <v>83</v>
      </c>
      <c r="BK246" s="256">
        <f>ROUND(I246*H246,2)</f>
        <v>0</v>
      </c>
      <c r="BL246" s="17" t="s">
        <v>162</v>
      </c>
      <c r="BM246" s="255" t="s">
        <v>320</v>
      </c>
    </row>
    <row r="247" s="2" customFormat="1">
      <c r="A247" s="38"/>
      <c r="B247" s="39"/>
      <c r="C247" s="40"/>
      <c r="D247" s="259" t="s">
        <v>202</v>
      </c>
      <c r="E247" s="40"/>
      <c r="F247" s="299" t="s">
        <v>321</v>
      </c>
      <c r="G247" s="40"/>
      <c r="H247" s="40"/>
      <c r="I247" s="154"/>
      <c r="J247" s="40"/>
      <c r="K247" s="40"/>
      <c r="L247" s="44"/>
      <c r="M247" s="300"/>
      <c r="N247" s="30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202</v>
      </c>
      <c r="AU247" s="17" t="s">
        <v>85</v>
      </c>
    </row>
    <row r="248" s="13" customFormat="1">
      <c r="A248" s="13"/>
      <c r="B248" s="257"/>
      <c r="C248" s="258"/>
      <c r="D248" s="259" t="s">
        <v>164</v>
      </c>
      <c r="E248" s="260" t="s">
        <v>1</v>
      </c>
      <c r="F248" s="261" t="s">
        <v>322</v>
      </c>
      <c r="G248" s="258"/>
      <c r="H248" s="262">
        <v>150</v>
      </c>
      <c r="I248" s="263"/>
      <c r="J248" s="258"/>
      <c r="K248" s="258"/>
      <c r="L248" s="264"/>
      <c r="M248" s="265"/>
      <c r="N248" s="266"/>
      <c r="O248" s="266"/>
      <c r="P248" s="266"/>
      <c r="Q248" s="266"/>
      <c r="R248" s="266"/>
      <c r="S248" s="266"/>
      <c r="T248" s="26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8" t="s">
        <v>164</v>
      </c>
      <c r="AU248" s="268" t="s">
        <v>85</v>
      </c>
      <c r="AV248" s="13" t="s">
        <v>85</v>
      </c>
      <c r="AW248" s="13" t="s">
        <v>31</v>
      </c>
      <c r="AX248" s="13" t="s">
        <v>75</v>
      </c>
      <c r="AY248" s="268" t="s">
        <v>154</v>
      </c>
    </row>
    <row r="249" s="14" customFormat="1">
      <c r="A249" s="14"/>
      <c r="B249" s="269"/>
      <c r="C249" s="270"/>
      <c r="D249" s="259" t="s">
        <v>164</v>
      </c>
      <c r="E249" s="271" t="s">
        <v>1</v>
      </c>
      <c r="F249" s="272" t="s">
        <v>166</v>
      </c>
      <c r="G249" s="270"/>
      <c r="H249" s="273">
        <v>150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9" t="s">
        <v>164</v>
      </c>
      <c r="AU249" s="279" t="s">
        <v>85</v>
      </c>
      <c r="AV249" s="14" t="s">
        <v>162</v>
      </c>
      <c r="AW249" s="14" t="s">
        <v>31</v>
      </c>
      <c r="AX249" s="14" t="s">
        <v>83</v>
      </c>
      <c r="AY249" s="279" t="s">
        <v>154</v>
      </c>
    </row>
    <row r="250" s="2" customFormat="1" ht="33" customHeight="1">
      <c r="A250" s="38"/>
      <c r="B250" s="39"/>
      <c r="C250" s="290" t="s">
        <v>323</v>
      </c>
      <c r="D250" s="290" t="s">
        <v>198</v>
      </c>
      <c r="E250" s="291" t="s">
        <v>324</v>
      </c>
      <c r="F250" s="292" t="s">
        <v>325</v>
      </c>
      <c r="G250" s="293" t="s">
        <v>159</v>
      </c>
      <c r="H250" s="294">
        <v>234</v>
      </c>
      <c r="I250" s="295"/>
      <c r="J250" s="296">
        <f>ROUND(I250*H250,2)</f>
        <v>0</v>
      </c>
      <c r="K250" s="292" t="s">
        <v>160</v>
      </c>
      <c r="L250" s="44"/>
      <c r="M250" s="297" t="s">
        <v>1</v>
      </c>
      <c r="N250" s="298" t="s">
        <v>40</v>
      </c>
      <c r="O250" s="91"/>
      <c r="P250" s="253">
        <f>O250*H250</f>
        <v>0</v>
      </c>
      <c r="Q250" s="253">
        <v>0</v>
      </c>
      <c r="R250" s="253">
        <f>Q250*H250</f>
        <v>0</v>
      </c>
      <c r="S250" s="253">
        <v>0</v>
      </c>
      <c r="T250" s="25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5" t="s">
        <v>162</v>
      </c>
      <c r="AT250" s="255" t="s">
        <v>198</v>
      </c>
      <c r="AU250" s="255" t="s">
        <v>85</v>
      </c>
      <c r="AY250" s="17" t="s">
        <v>154</v>
      </c>
      <c r="BE250" s="256">
        <f>IF(N250="základní",J250,0)</f>
        <v>0</v>
      </c>
      <c r="BF250" s="256">
        <f>IF(N250="snížená",J250,0)</f>
        <v>0</v>
      </c>
      <c r="BG250" s="256">
        <f>IF(N250="zákl. přenesená",J250,0)</f>
        <v>0</v>
      </c>
      <c r="BH250" s="256">
        <f>IF(N250="sníž. přenesená",J250,0)</f>
        <v>0</v>
      </c>
      <c r="BI250" s="256">
        <f>IF(N250="nulová",J250,0)</f>
        <v>0</v>
      </c>
      <c r="BJ250" s="17" t="s">
        <v>83</v>
      </c>
      <c r="BK250" s="256">
        <f>ROUND(I250*H250,2)</f>
        <v>0</v>
      </c>
      <c r="BL250" s="17" t="s">
        <v>162</v>
      </c>
      <c r="BM250" s="255" t="s">
        <v>326</v>
      </c>
    </row>
    <row r="251" s="2" customFormat="1">
      <c r="A251" s="38"/>
      <c r="B251" s="39"/>
      <c r="C251" s="40"/>
      <c r="D251" s="259" t="s">
        <v>202</v>
      </c>
      <c r="E251" s="40"/>
      <c r="F251" s="299" t="s">
        <v>327</v>
      </c>
      <c r="G251" s="40"/>
      <c r="H251" s="40"/>
      <c r="I251" s="154"/>
      <c r="J251" s="40"/>
      <c r="K251" s="40"/>
      <c r="L251" s="44"/>
      <c r="M251" s="300"/>
      <c r="N251" s="301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202</v>
      </c>
      <c r="AU251" s="17" t="s">
        <v>85</v>
      </c>
    </row>
    <row r="252" s="13" customFormat="1">
      <c r="A252" s="13"/>
      <c r="B252" s="257"/>
      <c r="C252" s="258"/>
      <c r="D252" s="259" t="s">
        <v>164</v>
      </c>
      <c r="E252" s="260" t="s">
        <v>1</v>
      </c>
      <c r="F252" s="261" t="s">
        <v>165</v>
      </c>
      <c r="G252" s="258"/>
      <c r="H252" s="262">
        <v>234</v>
      </c>
      <c r="I252" s="263"/>
      <c r="J252" s="258"/>
      <c r="K252" s="258"/>
      <c r="L252" s="264"/>
      <c r="M252" s="265"/>
      <c r="N252" s="266"/>
      <c r="O252" s="266"/>
      <c r="P252" s="266"/>
      <c r="Q252" s="266"/>
      <c r="R252" s="266"/>
      <c r="S252" s="266"/>
      <c r="T252" s="26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8" t="s">
        <v>164</v>
      </c>
      <c r="AU252" s="268" t="s">
        <v>85</v>
      </c>
      <c r="AV252" s="13" t="s">
        <v>85</v>
      </c>
      <c r="AW252" s="13" t="s">
        <v>31</v>
      </c>
      <c r="AX252" s="13" t="s">
        <v>75</v>
      </c>
      <c r="AY252" s="268" t="s">
        <v>154</v>
      </c>
    </row>
    <row r="253" s="14" customFormat="1">
      <c r="A253" s="14"/>
      <c r="B253" s="269"/>
      <c r="C253" s="270"/>
      <c r="D253" s="259" t="s">
        <v>164</v>
      </c>
      <c r="E253" s="271" t="s">
        <v>1</v>
      </c>
      <c r="F253" s="272" t="s">
        <v>166</v>
      </c>
      <c r="G253" s="270"/>
      <c r="H253" s="273">
        <v>234</v>
      </c>
      <c r="I253" s="274"/>
      <c r="J253" s="270"/>
      <c r="K253" s="270"/>
      <c r="L253" s="275"/>
      <c r="M253" s="276"/>
      <c r="N253" s="277"/>
      <c r="O253" s="277"/>
      <c r="P253" s="277"/>
      <c r="Q253" s="277"/>
      <c r="R253" s="277"/>
      <c r="S253" s="277"/>
      <c r="T253" s="27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9" t="s">
        <v>164</v>
      </c>
      <c r="AU253" s="279" t="s">
        <v>85</v>
      </c>
      <c r="AV253" s="14" t="s">
        <v>162</v>
      </c>
      <c r="AW253" s="14" t="s">
        <v>31</v>
      </c>
      <c r="AX253" s="14" t="s">
        <v>83</v>
      </c>
      <c r="AY253" s="279" t="s">
        <v>154</v>
      </c>
    </row>
    <row r="254" s="12" customFormat="1" ht="22.8" customHeight="1">
      <c r="A254" s="12"/>
      <c r="B254" s="227"/>
      <c r="C254" s="228"/>
      <c r="D254" s="229" t="s">
        <v>74</v>
      </c>
      <c r="E254" s="241" t="s">
        <v>328</v>
      </c>
      <c r="F254" s="241" t="s">
        <v>329</v>
      </c>
      <c r="G254" s="228"/>
      <c r="H254" s="228"/>
      <c r="I254" s="231"/>
      <c r="J254" s="242">
        <f>BK254</f>
        <v>0</v>
      </c>
      <c r="K254" s="228"/>
      <c r="L254" s="233"/>
      <c r="M254" s="234"/>
      <c r="N254" s="235"/>
      <c r="O254" s="235"/>
      <c r="P254" s="236">
        <f>SUM(P255:P288)</f>
        <v>0</v>
      </c>
      <c r="Q254" s="235"/>
      <c r="R254" s="236">
        <f>SUM(R255:R288)</f>
        <v>0</v>
      </c>
      <c r="S254" s="235"/>
      <c r="T254" s="237">
        <f>SUM(T255:T288)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8" t="s">
        <v>162</v>
      </c>
      <c r="AT254" s="239" t="s">
        <v>74</v>
      </c>
      <c r="AU254" s="239" t="s">
        <v>83</v>
      </c>
      <c r="AY254" s="238" t="s">
        <v>154</v>
      </c>
      <c r="BK254" s="240">
        <f>SUM(BK255:BK288)</f>
        <v>0</v>
      </c>
    </row>
    <row r="255" s="2" customFormat="1" ht="33" customHeight="1">
      <c r="A255" s="38"/>
      <c r="B255" s="39"/>
      <c r="C255" s="290" t="s">
        <v>330</v>
      </c>
      <c r="D255" s="290" t="s">
        <v>198</v>
      </c>
      <c r="E255" s="291" t="s">
        <v>331</v>
      </c>
      <c r="F255" s="292" t="s">
        <v>332</v>
      </c>
      <c r="G255" s="293" t="s">
        <v>159</v>
      </c>
      <c r="H255" s="294">
        <v>1</v>
      </c>
      <c r="I255" s="295"/>
      <c r="J255" s="296">
        <f>ROUND(I255*H255,2)</f>
        <v>0</v>
      </c>
      <c r="K255" s="292" t="s">
        <v>160</v>
      </c>
      <c r="L255" s="44"/>
      <c r="M255" s="297" t="s">
        <v>1</v>
      </c>
      <c r="N255" s="298" t="s">
        <v>40</v>
      </c>
      <c r="O255" s="91"/>
      <c r="P255" s="253">
        <f>O255*H255</f>
        <v>0</v>
      </c>
      <c r="Q255" s="253">
        <v>0</v>
      </c>
      <c r="R255" s="253">
        <f>Q255*H255</f>
        <v>0</v>
      </c>
      <c r="S255" s="253">
        <v>0</v>
      </c>
      <c r="T255" s="25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5" t="s">
        <v>333</v>
      </c>
      <c r="AT255" s="255" t="s">
        <v>198</v>
      </c>
      <c r="AU255" s="255" t="s">
        <v>85</v>
      </c>
      <c r="AY255" s="17" t="s">
        <v>154</v>
      </c>
      <c r="BE255" s="256">
        <f>IF(N255="základní",J255,0)</f>
        <v>0</v>
      </c>
      <c r="BF255" s="256">
        <f>IF(N255="snížená",J255,0)</f>
        <v>0</v>
      </c>
      <c r="BG255" s="256">
        <f>IF(N255="zákl. přenesená",J255,0)</f>
        <v>0</v>
      </c>
      <c r="BH255" s="256">
        <f>IF(N255="sníž. přenesená",J255,0)</f>
        <v>0</v>
      </c>
      <c r="BI255" s="256">
        <f>IF(N255="nulová",J255,0)</f>
        <v>0</v>
      </c>
      <c r="BJ255" s="17" t="s">
        <v>83</v>
      </c>
      <c r="BK255" s="256">
        <f>ROUND(I255*H255,2)</f>
        <v>0</v>
      </c>
      <c r="BL255" s="17" t="s">
        <v>333</v>
      </c>
      <c r="BM255" s="255" t="s">
        <v>334</v>
      </c>
    </row>
    <row r="256" s="15" customFormat="1">
      <c r="A256" s="15"/>
      <c r="B256" s="280"/>
      <c r="C256" s="281"/>
      <c r="D256" s="259" t="s">
        <v>164</v>
      </c>
      <c r="E256" s="282" t="s">
        <v>1</v>
      </c>
      <c r="F256" s="283" t="s">
        <v>335</v>
      </c>
      <c r="G256" s="281"/>
      <c r="H256" s="282" t="s">
        <v>1</v>
      </c>
      <c r="I256" s="284"/>
      <c r="J256" s="281"/>
      <c r="K256" s="281"/>
      <c r="L256" s="285"/>
      <c r="M256" s="286"/>
      <c r="N256" s="287"/>
      <c r="O256" s="287"/>
      <c r="P256" s="287"/>
      <c r="Q256" s="287"/>
      <c r="R256" s="287"/>
      <c r="S256" s="287"/>
      <c r="T256" s="28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9" t="s">
        <v>164</v>
      </c>
      <c r="AU256" s="289" t="s">
        <v>85</v>
      </c>
      <c r="AV256" s="15" t="s">
        <v>83</v>
      </c>
      <c r="AW256" s="15" t="s">
        <v>31</v>
      </c>
      <c r="AX256" s="15" t="s">
        <v>75</v>
      </c>
      <c r="AY256" s="289" t="s">
        <v>154</v>
      </c>
    </row>
    <row r="257" s="13" customFormat="1">
      <c r="A257" s="13"/>
      <c r="B257" s="257"/>
      <c r="C257" s="258"/>
      <c r="D257" s="259" t="s">
        <v>164</v>
      </c>
      <c r="E257" s="260" t="s">
        <v>1</v>
      </c>
      <c r="F257" s="261" t="s">
        <v>83</v>
      </c>
      <c r="G257" s="258"/>
      <c r="H257" s="262">
        <v>1</v>
      </c>
      <c r="I257" s="263"/>
      <c r="J257" s="258"/>
      <c r="K257" s="258"/>
      <c r="L257" s="264"/>
      <c r="M257" s="265"/>
      <c r="N257" s="266"/>
      <c r="O257" s="266"/>
      <c r="P257" s="266"/>
      <c r="Q257" s="266"/>
      <c r="R257" s="266"/>
      <c r="S257" s="266"/>
      <c r="T257" s="26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8" t="s">
        <v>164</v>
      </c>
      <c r="AU257" s="268" t="s">
        <v>85</v>
      </c>
      <c r="AV257" s="13" t="s">
        <v>85</v>
      </c>
      <c r="AW257" s="13" t="s">
        <v>31</v>
      </c>
      <c r="AX257" s="13" t="s">
        <v>75</v>
      </c>
      <c r="AY257" s="268" t="s">
        <v>154</v>
      </c>
    </row>
    <row r="258" s="14" customFormat="1">
      <c r="A258" s="14"/>
      <c r="B258" s="269"/>
      <c r="C258" s="270"/>
      <c r="D258" s="259" t="s">
        <v>164</v>
      </c>
      <c r="E258" s="271" t="s">
        <v>1</v>
      </c>
      <c r="F258" s="272" t="s">
        <v>166</v>
      </c>
      <c r="G258" s="270"/>
      <c r="H258" s="273">
        <v>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9" t="s">
        <v>164</v>
      </c>
      <c r="AU258" s="279" t="s">
        <v>85</v>
      </c>
      <c r="AV258" s="14" t="s">
        <v>162</v>
      </c>
      <c r="AW258" s="14" t="s">
        <v>31</v>
      </c>
      <c r="AX258" s="14" t="s">
        <v>83</v>
      </c>
      <c r="AY258" s="279" t="s">
        <v>154</v>
      </c>
    </row>
    <row r="259" s="2" customFormat="1" ht="21.75" customHeight="1">
      <c r="A259" s="38"/>
      <c r="B259" s="39"/>
      <c r="C259" s="290" t="s">
        <v>336</v>
      </c>
      <c r="D259" s="290" t="s">
        <v>198</v>
      </c>
      <c r="E259" s="291" t="s">
        <v>337</v>
      </c>
      <c r="F259" s="292" t="s">
        <v>338</v>
      </c>
      <c r="G259" s="293" t="s">
        <v>159</v>
      </c>
      <c r="H259" s="294">
        <v>1</v>
      </c>
      <c r="I259" s="295"/>
      <c r="J259" s="296">
        <f>ROUND(I259*H259,2)</f>
        <v>0</v>
      </c>
      <c r="K259" s="292" t="s">
        <v>160</v>
      </c>
      <c r="L259" s="44"/>
      <c r="M259" s="297" t="s">
        <v>1</v>
      </c>
      <c r="N259" s="298" t="s">
        <v>40</v>
      </c>
      <c r="O259" s="91"/>
      <c r="P259" s="253">
        <f>O259*H259</f>
        <v>0</v>
      </c>
      <c r="Q259" s="253">
        <v>0</v>
      </c>
      <c r="R259" s="253">
        <f>Q259*H259</f>
        <v>0</v>
      </c>
      <c r="S259" s="253">
        <v>0</v>
      </c>
      <c r="T259" s="25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5" t="s">
        <v>333</v>
      </c>
      <c r="AT259" s="255" t="s">
        <v>198</v>
      </c>
      <c r="AU259" s="255" t="s">
        <v>85</v>
      </c>
      <c r="AY259" s="17" t="s">
        <v>154</v>
      </c>
      <c r="BE259" s="256">
        <f>IF(N259="základní",J259,0)</f>
        <v>0</v>
      </c>
      <c r="BF259" s="256">
        <f>IF(N259="snížená",J259,0)</f>
        <v>0</v>
      </c>
      <c r="BG259" s="256">
        <f>IF(N259="zákl. přenesená",J259,0)</f>
        <v>0</v>
      </c>
      <c r="BH259" s="256">
        <f>IF(N259="sníž. přenesená",J259,0)</f>
        <v>0</v>
      </c>
      <c r="BI259" s="256">
        <f>IF(N259="nulová",J259,0)</f>
        <v>0</v>
      </c>
      <c r="BJ259" s="17" t="s">
        <v>83</v>
      </c>
      <c r="BK259" s="256">
        <f>ROUND(I259*H259,2)</f>
        <v>0</v>
      </c>
      <c r="BL259" s="17" t="s">
        <v>333</v>
      </c>
      <c r="BM259" s="255" t="s">
        <v>339</v>
      </c>
    </row>
    <row r="260" s="15" customFormat="1">
      <c r="A260" s="15"/>
      <c r="B260" s="280"/>
      <c r="C260" s="281"/>
      <c r="D260" s="259" t="s">
        <v>164</v>
      </c>
      <c r="E260" s="282" t="s">
        <v>1</v>
      </c>
      <c r="F260" s="283" t="s">
        <v>335</v>
      </c>
      <c r="G260" s="281"/>
      <c r="H260" s="282" t="s">
        <v>1</v>
      </c>
      <c r="I260" s="284"/>
      <c r="J260" s="281"/>
      <c r="K260" s="281"/>
      <c r="L260" s="285"/>
      <c r="M260" s="286"/>
      <c r="N260" s="287"/>
      <c r="O260" s="287"/>
      <c r="P260" s="287"/>
      <c r="Q260" s="287"/>
      <c r="R260" s="287"/>
      <c r="S260" s="287"/>
      <c r="T260" s="28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9" t="s">
        <v>164</v>
      </c>
      <c r="AU260" s="289" t="s">
        <v>85</v>
      </c>
      <c r="AV260" s="15" t="s">
        <v>83</v>
      </c>
      <c r="AW260" s="15" t="s">
        <v>31</v>
      </c>
      <c r="AX260" s="15" t="s">
        <v>75</v>
      </c>
      <c r="AY260" s="289" t="s">
        <v>154</v>
      </c>
    </row>
    <row r="261" s="13" customFormat="1">
      <c r="A261" s="13"/>
      <c r="B261" s="257"/>
      <c r="C261" s="258"/>
      <c r="D261" s="259" t="s">
        <v>164</v>
      </c>
      <c r="E261" s="260" t="s">
        <v>1</v>
      </c>
      <c r="F261" s="261" t="s">
        <v>83</v>
      </c>
      <c r="G261" s="258"/>
      <c r="H261" s="262">
        <v>1</v>
      </c>
      <c r="I261" s="263"/>
      <c r="J261" s="258"/>
      <c r="K261" s="258"/>
      <c r="L261" s="264"/>
      <c r="M261" s="265"/>
      <c r="N261" s="266"/>
      <c r="O261" s="266"/>
      <c r="P261" s="266"/>
      <c r="Q261" s="266"/>
      <c r="R261" s="266"/>
      <c r="S261" s="266"/>
      <c r="T261" s="26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8" t="s">
        <v>164</v>
      </c>
      <c r="AU261" s="268" t="s">
        <v>85</v>
      </c>
      <c r="AV261" s="13" t="s">
        <v>85</v>
      </c>
      <c r="AW261" s="13" t="s">
        <v>31</v>
      </c>
      <c r="AX261" s="13" t="s">
        <v>75</v>
      </c>
      <c r="AY261" s="268" t="s">
        <v>154</v>
      </c>
    </row>
    <row r="262" s="14" customFormat="1">
      <c r="A262" s="14"/>
      <c r="B262" s="269"/>
      <c r="C262" s="270"/>
      <c r="D262" s="259" t="s">
        <v>164</v>
      </c>
      <c r="E262" s="271" t="s">
        <v>1</v>
      </c>
      <c r="F262" s="272" t="s">
        <v>166</v>
      </c>
      <c r="G262" s="270"/>
      <c r="H262" s="273">
        <v>1</v>
      </c>
      <c r="I262" s="274"/>
      <c r="J262" s="270"/>
      <c r="K262" s="270"/>
      <c r="L262" s="275"/>
      <c r="M262" s="276"/>
      <c r="N262" s="277"/>
      <c r="O262" s="277"/>
      <c r="P262" s="277"/>
      <c r="Q262" s="277"/>
      <c r="R262" s="277"/>
      <c r="S262" s="277"/>
      <c r="T262" s="27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9" t="s">
        <v>164</v>
      </c>
      <c r="AU262" s="279" t="s">
        <v>85</v>
      </c>
      <c r="AV262" s="14" t="s">
        <v>162</v>
      </c>
      <c r="AW262" s="14" t="s">
        <v>31</v>
      </c>
      <c r="AX262" s="14" t="s">
        <v>83</v>
      </c>
      <c r="AY262" s="279" t="s">
        <v>154</v>
      </c>
    </row>
    <row r="263" s="2" customFormat="1" ht="189.75" customHeight="1">
      <c r="A263" s="38"/>
      <c r="B263" s="39"/>
      <c r="C263" s="290" t="s">
        <v>340</v>
      </c>
      <c r="D263" s="290" t="s">
        <v>198</v>
      </c>
      <c r="E263" s="291" t="s">
        <v>341</v>
      </c>
      <c r="F263" s="292" t="s">
        <v>342</v>
      </c>
      <c r="G263" s="293" t="s">
        <v>177</v>
      </c>
      <c r="H263" s="294">
        <v>3601.8000000000002</v>
      </c>
      <c r="I263" s="295"/>
      <c r="J263" s="296">
        <f>ROUND(I263*H263,2)</f>
        <v>0</v>
      </c>
      <c r="K263" s="292" t="s">
        <v>160</v>
      </c>
      <c r="L263" s="44"/>
      <c r="M263" s="297" t="s">
        <v>1</v>
      </c>
      <c r="N263" s="298" t="s">
        <v>40</v>
      </c>
      <c r="O263" s="91"/>
      <c r="P263" s="253">
        <f>O263*H263</f>
        <v>0</v>
      </c>
      <c r="Q263" s="253">
        <v>0</v>
      </c>
      <c r="R263" s="253">
        <f>Q263*H263</f>
        <v>0</v>
      </c>
      <c r="S263" s="253">
        <v>0</v>
      </c>
      <c r="T263" s="25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5" t="s">
        <v>333</v>
      </c>
      <c r="AT263" s="255" t="s">
        <v>198</v>
      </c>
      <c r="AU263" s="255" t="s">
        <v>85</v>
      </c>
      <c r="AY263" s="17" t="s">
        <v>154</v>
      </c>
      <c r="BE263" s="256">
        <f>IF(N263="základní",J263,0)</f>
        <v>0</v>
      </c>
      <c r="BF263" s="256">
        <f>IF(N263="snížená",J263,0)</f>
        <v>0</v>
      </c>
      <c r="BG263" s="256">
        <f>IF(N263="zákl. přenesená",J263,0)</f>
        <v>0</v>
      </c>
      <c r="BH263" s="256">
        <f>IF(N263="sníž. přenesená",J263,0)</f>
        <v>0</v>
      </c>
      <c r="BI263" s="256">
        <f>IF(N263="nulová",J263,0)</f>
        <v>0</v>
      </c>
      <c r="BJ263" s="17" t="s">
        <v>83</v>
      </c>
      <c r="BK263" s="256">
        <f>ROUND(I263*H263,2)</f>
        <v>0</v>
      </c>
      <c r="BL263" s="17" t="s">
        <v>333</v>
      </c>
      <c r="BM263" s="255" t="s">
        <v>343</v>
      </c>
    </row>
    <row r="264" s="2" customFormat="1">
      <c r="A264" s="38"/>
      <c r="B264" s="39"/>
      <c r="C264" s="40"/>
      <c r="D264" s="259" t="s">
        <v>202</v>
      </c>
      <c r="E264" s="40"/>
      <c r="F264" s="299" t="s">
        <v>344</v>
      </c>
      <c r="G264" s="40"/>
      <c r="H264" s="40"/>
      <c r="I264" s="154"/>
      <c r="J264" s="40"/>
      <c r="K264" s="40"/>
      <c r="L264" s="44"/>
      <c r="M264" s="300"/>
      <c r="N264" s="30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202</v>
      </c>
      <c r="AU264" s="17" t="s">
        <v>85</v>
      </c>
    </row>
    <row r="265" s="15" customFormat="1">
      <c r="A265" s="15"/>
      <c r="B265" s="280"/>
      <c r="C265" s="281"/>
      <c r="D265" s="259" t="s">
        <v>164</v>
      </c>
      <c r="E265" s="282" t="s">
        <v>1</v>
      </c>
      <c r="F265" s="283" t="s">
        <v>345</v>
      </c>
      <c r="G265" s="281"/>
      <c r="H265" s="282" t="s">
        <v>1</v>
      </c>
      <c r="I265" s="284"/>
      <c r="J265" s="281"/>
      <c r="K265" s="281"/>
      <c r="L265" s="285"/>
      <c r="M265" s="286"/>
      <c r="N265" s="287"/>
      <c r="O265" s="287"/>
      <c r="P265" s="287"/>
      <c r="Q265" s="287"/>
      <c r="R265" s="287"/>
      <c r="S265" s="287"/>
      <c r="T265" s="28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9" t="s">
        <v>164</v>
      </c>
      <c r="AU265" s="289" t="s">
        <v>85</v>
      </c>
      <c r="AV265" s="15" t="s">
        <v>83</v>
      </c>
      <c r="AW265" s="15" t="s">
        <v>31</v>
      </c>
      <c r="AX265" s="15" t="s">
        <v>75</v>
      </c>
      <c r="AY265" s="289" t="s">
        <v>154</v>
      </c>
    </row>
    <row r="266" s="13" customFormat="1">
      <c r="A266" s="13"/>
      <c r="B266" s="257"/>
      <c r="C266" s="258"/>
      <c r="D266" s="259" t="s">
        <v>164</v>
      </c>
      <c r="E266" s="260" t="s">
        <v>1</v>
      </c>
      <c r="F266" s="261" t="s">
        <v>346</v>
      </c>
      <c r="G266" s="258"/>
      <c r="H266" s="262">
        <v>3601.8000000000002</v>
      </c>
      <c r="I266" s="263"/>
      <c r="J266" s="258"/>
      <c r="K266" s="258"/>
      <c r="L266" s="264"/>
      <c r="M266" s="265"/>
      <c r="N266" s="266"/>
      <c r="O266" s="266"/>
      <c r="P266" s="266"/>
      <c r="Q266" s="266"/>
      <c r="R266" s="266"/>
      <c r="S266" s="266"/>
      <c r="T266" s="26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8" t="s">
        <v>164</v>
      </c>
      <c r="AU266" s="268" t="s">
        <v>85</v>
      </c>
      <c r="AV266" s="13" t="s">
        <v>85</v>
      </c>
      <c r="AW266" s="13" t="s">
        <v>31</v>
      </c>
      <c r="AX266" s="13" t="s">
        <v>75</v>
      </c>
      <c r="AY266" s="268" t="s">
        <v>154</v>
      </c>
    </row>
    <row r="267" s="14" customFormat="1">
      <c r="A267" s="14"/>
      <c r="B267" s="269"/>
      <c r="C267" s="270"/>
      <c r="D267" s="259" t="s">
        <v>164</v>
      </c>
      <c r="E267" s="271" t="s">
        <v>1</v>
      </c>
      <c r="F267" s="272" t="s">
        <v>166</v>
      </c>
      <c r="G267" s="270"/>
      <c r="H267" s="273">
        <v>3601.8000000000002</v>
      </c>
      <c r="I267" s="274"/>
      <c r="J267" s="270"/>
      <c r="K267" s="270"/>
      <c r="L267" s="275"/>
      <c r="M267" s="276"/>
      <c r="N267" s="277"/>
      <c r="O267" s="277"/>
      <c r="P267" s="277"/>
      <c r="Q267" s="277"/>
      <c r="R267" s="277"/>
      <c r="S267" s="277"/>
      <c r="T267" s="27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9" t="s">
        <v>164</v>
      </c>
      <c r="AU267" s="279" t="s">
        <v>85</v>
      </c>
      <c r="AV267" s="14" t="s">
        <v>162</v>
      </c>
      <c r="AW267" s="14" t="s">
        <v>31</v>
      </c>
      <c r="AX267" s="14" t="s">
        <v>83</v>
      </c>
      <c r="AY267" s="279" t="s">
        <v>154</v>
      </c>
    </row>
    <row r="268" s="2" customFormat="1" ht="189.75" customHeight="1">
      <c r="A268" s="38"/>
      <c r="B268" s="39"/>
      <c r="C268" s="290" t="s">
        <v>347</v>
      </c>
      <c r="D268" s="290" t="s">
        <v>198</v>
      </c>
      <c r="E268" s="291" t="s">
        <v>348</v>
      </c>
      <c r="F268" s="292" t="s">
        <v>349</v>
      </c>
      <c r="G268" s="293" t="s">
        <v>177</v>
      </c>
      <c r="H268" s="294">
        <v>4.4139999999999997</v>
      </c>
      <c r="I268" s="295"/>
      <c r="J268" s="296">
        <f>ROUND(I268*H268,2)</f>
        <v>0</v>
      </c>
      <c r="K268" s="292" t="s">
        <v>160</v>
      </c>
      <c r="L268" s="44"/>
      <c r="M268" s="297" t="s">
        <v>1</v>
      </c>
      <c r="N268" s="298" t="s">
        <v>40</v>
      </c>
      <c r="O268" s="91"/>
      <c r="P268" s="253">
        <f>O268*H268</f>
        <v>0</v>
      </c>
      <c r="Q268" s="253">
        <v>0</v>
      </c>
      <c r="R268" s="253">
        <f>Q268*H268</f>
        <v>0</v>
      </c>
      <c r="S268" s="253">
        <v>0</v>
      </c>
      <c r="T268" s="25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5" t="s">
        <v>333</v>
      </c>
      <c r="AT268" s="255" t="s">
        <v>198</v>
      </c>
      <c r="AU268" s="255" t="s">
        <v>85</v>
      </c>
      <c r="AY268" s="17" t="s">
        <v>154</v>
      </c>
      <c r="BE268" s="256">
        <f>IF(N268="základní",J268,0)</f>
        <v>0</v>
      </c>
      <c r="BF268" s="256">
        <f>IF(N268="snížená",J268,0)</f>
        <v>0</v>
      </c>
      <c r="BG268" s="256">
        <f>IF(N268="zákl. přenesená",J268,0)</f>
        <v>0</v>
      </c>
      <c r="BH268" s="256">
        <f>IF(N268="sníž. přenesená",J268,0)</f>
        <v>0</v>
      </c>
      <c r="BI268" s="256">
        <f>IF(N268="nulová",J268,0)</f>
        <v>0</v>
      </c>
      <c r="BJ268" s="17" t="s">
        <v>83</v>
      </c>
      <c r="BK268" s="256">
        <f>ROUND(I268*H268,2)</f>
        <v>0</v>
      </c>
      <c r="BL268" s="17" t="s">
        <v>333</v>
      </c>
      <c r="BM268" s="255" t="s">
        <v>350</v>
      </c>
    </row>
    <row r="269" s="2" customFormat="1">
      <c r="A269" s="38"/>
      <c r="B269" s="39"/>
      <c r="C269" s="40"/>
      <c r="D269" s="259" t="s">
        <v>202</v>
      </c>
      <c r="E269" s="40"/>
      <c r="F269" s="299" t="s">
        <v>344</v>
      </c>
      <c r="G269" s="40"/>
      <c r="H269" s="40"/>
      <c r="I269" s="154"/>
      <c r="J269" s="40"/>
      <c r="K269" s="40"/>
      <c r="L269" s="44"/>
      <c r="M269" s="300"/>
      <c r="N269" s="30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202</v>
      </c>
      <c r="AU269" s="17" t="s">
        <v>85</v>
      </c>
    </row>
    <row r="270" s="15" customFormat="1">
      <c r="A270" s="15"/>
      <c r="B270" s="280"/>
      <c r="C270" s="281"/>
      <c r="D270" s="259" t="s">
        <v>164</v>
      </c>
      <c r="E270" s="282" t="s">
        <v>1</v>
      </c>
      <c r="F270" s="283" t="s">
        <v>351</v>
      </c>
      <c r="G270" s="281"/>
      <c r="H270" s="282" t="s">
        <v>1</v>
      </c>
      <c r="I270" s="284"/>
      <c r="J270" s="281"/>
      <c r="K270" s="281"/>
      <c r="L270" s="285"/>
      <c r="M270" s="286"/>
      <c r="N270" s="287"/>
      <c r="O270" s="287"/>
      <c r="P270" s="287"/>
      <c r="Q270" s="287"/>
      <c r="R270" s="287"/>
      <c r="S270" s="287"/>
      <c r="T270" s="28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9" t="s">
        <v>164</v>
      </c>
      <c r="AU270" s="289" t="s">
        <v>85</v>
      </c>
      <c r="AV270" s="15" t="s">
        <v>83</v>
      </c>
      <c r="AW270" s="15" t="s">
        <v>31</v>
      </c>
      <c r="AX270" s="15" t="s">
        <v>75</v>
      </c>
      <c r="AY270" s="289" t="s">
        <v>154</v>
      </c>
    </row>
    <row r="271" s="13" customFormat="1">
      <c r="A271" s="13"/>
      <c r="B271" s="257"/>
      <c r="C271" s="258"/>
      <c r="D271" s="259" t="s">
        <v>164</v>
      </c>
      <c r="E271" s="260" t="s">
        <v>1</v>
      </c>
      <c r="F271" s="261" t="s">
        <v>352</v>
      </c>
      <c r="G271" s="258"/>
      <c r="H271" s="262">
        <v>4.4139999999999997</v>
      </c>
      <c r="I271" s="263"/>
      <c r="J271" s="258"/>
      <c r="K271" s="258"/>
      <c r="L271" s="264"/>
      <c r="M271" s="265"/>
      <c r="N271" s="266"/>
      <c r="O271" s="266"/>
      <c r="P271" s="266"/>
      <c r="Q271" s="266"/>
      <c r="R271" s="266"/>
      <c r="S271" s="266"/>
      <c r="T271" s="26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8" t="s">
        <v>164</v>
      </c>
      <c r="AU271" s="268" t="s">
        <v>85</v>
      </c>
      <c r="AV271" s="13" t="s">
        <v>85</v>
      </c>
      <c r="AW271" s="13" t="s">
        <v>31</v>
      </c>
      <c r="AX271" s="13" t="s">
        <v>75</v>
      </c>
      <c r="AY271" s="268" t="s">
        <v>154</v>
      </c>
    </row>
    <row r="272" s="14" customFormat="1">
      <c r="A272" s="14"/>
      <c r="B272" s="269"/>
      <c r="C272" s="270"/>
      <c r="D272" s="259" t="s">
        <v>164</v>
      </c>
      <c r="E272" s="271" t="s">
        <v>1</v>
      </c>
      <c r="F272" s="272" t="s">
        <v>166</v>
      </c>
      <c r="G272" s="270"/>
      <c r="H272" s="273">
        <v>4.4139999999999997</v>
      </c>
      <c r="I272" s="274"/>
      <c r="J272" s="270"/>
      <c r="K272" s="270"/>
      <c r="L272" s="275"/>
      <c r="M272" s="276"/>
      <c r="N272" s="277"/>
      <c r="O272" s="277"/>
      <c r="P272" s="277"/>
      <c r="Q272" s="277"/>
      <c r="R272" s="277"/>
      <c r="S272" s="277"/>
      <c r="T272" s="27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9" t="s">
        <v>164</v>
      </c>
      <c r="AU272" s="279" t="s">
        <v>85</v>
      </c>
      <c r="AV272" s="14" t="s">
        <v>162</v>
      </c>
      <c r="AW272" s="14" t="s">
        <v>31</v>
      </c>
      <c r="AX272" s="14" t="s">
        <v>83</v>
      </c>
      <c r="AY272" s="279" t="s">
        <v>154</v>
      </c>
    </row>
    <row r="273" s="2" customFormat="1" ht="201" customHeight="1">
      <c r="A273" s="38"/>
      <c r="B273" s="39"/>
      <c r="C273" s="290" t="s">
        <v>353</v>
      </c>
      <c r="D273" s="290" t="s">
        <v>198</v>
      </c>
      <c r="E273" s="291" t="s">
        <v>354</v>
      </c>
      <c r="F273" s="292" t="s">
        <v>355</v>
      </c>
      <c r="G273" s="293" t="s">
        <v>177</v>
      </c>
      <c r="H273" s="294">
        <v>35.869999999999997</v>
      </c>
      <c r="I273" s="295"/>
      <c r="J273" s="296">
        <f>ROUND(I273*H273,2)</f>
        <v>0</v>
      </c>
      <c r="K273" s="292" t="s">
        <v>160</v>
      </c>
      <c r="L273" s="44"/>
      <c r="M273" s="297" t="s">
        <v>1</v>
      </c>
      <c r="N273" s="298" t="s">
        <v>40</v>
      </c>
      <c r="O273" s="91"/>
      <c r="P273" s="253">
        <f>O273*H273</f>
        <v>0</v>
      </c>
      <c r="Q273" s="253">
        <v>0</v>
      </c>
      <c r="R273" s="253">
        <f>Q273*H273</f>
        <v>0</v>
      </c>
      <c r="S273" s="253">
        <v>0</v>
      </c>
      <c r="T273" s="25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5" t="s">
        <v>333</v>
      </c>
      <c r="AT273" s="255" t="s">
        <v>198</v>
      </c>
      <c r="AU273" s="255" t="s">
        <v>85</v>
      </c>
      <c r="AY273" s="17" t="s">
        <v>154</v>
      </c>
      <c r="BE273" s="256">
        <f>IF(N273="základní",J273,0)</f>
        <v>0</v>
      </c>
      <c r="BF273" s="256">
        <f>IF(N273="snížená",J273,0)</f>
        <v>0</v>
      </c>
      <c r="BG273" s="256">
        <f>IF(N273="zákl. přenesená",J273,0)</f>
        <v>0</v>
      </c>
      <c r="BH273" s="256">
        <f>IF(N273="sníž. přenesená",J273,0)</f>
        <v>0</v>
      </c>
      <c r="BI273" s="256">
        <f>IF(N273="nulová",J273,0)</f>
        <v>0</v>
      </c>
      <c r="BJ273" s="17" t="s">
        <v>83</v>
      </c>
      <c r="BK273" s="256">
        <f>ROUND(I273*H273,2)</f>
        <v>0</v>
      </c>
      <c r="BL273" s="17" t="s">
        <v>333</v>
      </c>
      <c r="BM273" s="255" t="s">
        <v>356</v>
      </c>
    </row>
    <row r="274" s="2" customFormat="1">
      <c r="A274" s="38"/>
      <c r="B274" s="39"/>
      <c r="C274" s="40"/>
      <c r="D274" s="259" t="s">
        <v>202</v>
      </c>
      <c r="E274" s="40"/>
      <c r="F274" s="299" t="s">
        <v>344</v>
      </c>
      <c r="G274" s="40"/>
      <c r="H274" s="40"/>
      <c r="I274" s="154"/>
      <c r="J274" s="40"/>
      <c r="K274" s="40"/>
      <c r="L274" s="44"/>
      <c r="M274" s="300"/>
      <c r="N274" s="301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202</v>
      </c>
      <c r="AU274" s="17" t="s">
        <v>85</v>
      </c>
    </row>
    <row r="275" s="15" customFormat="1">
      <c r="A275" s="15"/>
      <c r="B275" s="280"/>
      <c r="C275" s="281"/>
      <c r="D275" s="259" t="s">
        <v>164</v>
      </c>
      <c r="E275" s="282" t="s">
        <v>1</v>
      </c>
      <c r="F275" s="283" t="s">
        <v>357</v>
      </c>
      <c r="G275" s="281"/>
      <c r="H275" s="282" t="s">
        <v>1</v>
      </c>
      <c r="I275" s="284"/>
      <c r="J275" s="281"/>
      <c r="K275" s="281"/>
      <c r="L275" s="285"/>
      <c r="M275" s="286"/>
      <c r="N275" s="287"/>
      <c r="O275" s="287"/>
      <c r="P275" s="287"/>
      <c r="Q275" s="287"/>
      <c r="R275" s="287"/>
      <c r="S275" s="287"/>
      <c r="T275" s="28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89" t="s">
        <v>164</v>
      </c>
      <c r="AU275" s="289" t="s">
        <v>85</v>
      </c>
      <c r="AV275" s="15" t="s">
        <v>83</v>
      </c>
      <c r="AW275" s="15" t="s">
        <v>31</v>
      </c>
      <c r="AX275" s="15" t="s">
        <v>75</v>
      </c>
      <c r="AY275" s="289" t="s">
        <v>154</v>
      </c>
    </row>
    <row r="276" s="13" customFormat="1">
      <c r="A276" s="13"/>
      <c r="B276" s="257"/>
      <c r="C276" s="258"/>
      <c r="D276" s="259" t="s">
        <v>164</v>
      </c>
      <c r="E276" s="260" t="s">
        <v>1</v>
      </c>
      <c r="F276" s="261" t="s">
        <v>358</v>
      </c>
      <c r="G276" s="258"/>
      <c r="H276" s="262">
        <v>18.719999999999999</v>
      </c>
      <c r="I276" s="263"/>
      <c r="J276" s="258"/>
      <c r="K276" s="258"/>
      <c r="L276" s="264"/>
      <c r="M276" s="265"/>
      <c r="N276" s="266"/>
      <c r="O276" s="266"/>
      <c r="P276" s="266"/>
      <c r="Q276" s="266"/>
      <c r="R276" s="266"/>
      <c r="S276" s="266"/>
      <c r="T276" s="26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8" t="s">
        <v>164</v>
      </c>
      <c r="AU276" s="268" t="s">
        <v>85</v>
      </c>
      <c r="AV276" s="13" t="s">
        <v>85</v>
      </c>
      <c r="AW276" s="13" t="s">
        <v>31</v>
      </c>
      <c r="AX276" s="13" t="s">
        <v>75</v>
      </c>
      <c r="AY276" s="268" t="s">
        <v>154</v>
      </c>
    </row>
    <row r="277" s="13" customFormat="1">
      <c r="A277" s="13"/>
      <c r="B277" s="257"/>
      <c r="C277" s="258"/>
      <c r="D277" s="259" t="s">
        <v>164</v>
      </c>
      <c r="E277" s="260" t="s">
        <v>1</v>
      </c>
      <c r="F277" s="261" t="s">
        <v>359</v>
      </c>
      <c r="G277" s="258"/>
      <c r="H277" s="262">
        <v>17.149999999999999</v>
      </c>
      <c r="I277" s="263"/>
      <c r="J277" s="258"/>
      <c r="K277" s="258"/>
      <c r="L277" s="264"/>
      <c r="M277" s="265"/>
      <c r="N277" s="266"/>
      <c r="O277" s="266"/>
      <c r="P277" s="266"/>
      <c r="Q277" s="266"/>
      <c r="R277" s="266"/>
      <c r="S277" s="266"/>
      <c r="T277" s="26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8" t="s">
        <v>164</v>
      </c>
      <c r="AU277" s="268" t="s">
        <v>85</v>
      </c>
      <c r="AV277" s="13" t="s">
        <v>85</v>
      </c>
      <c r="AW277" s="13" t="s">
        <v>31</v>
      </c>
      <c r="AX277" s="13" t="s">
        <v>75</v>
      </c>
      <c r="AY277" s="268" t="s">
        <v>154</v>
      </c>
    </row>
    <row r="278" s="14" customFormat="1">
      <c r="A278" s="14"/>
      <c r="B278" s="269"/>
      <c r="C278" s="270"/>
      <c r="D278" s="259" t="s">
        <v>164</v>
      </c>
      <c r="E278" s="271" t="s">
        <v>1</v>
      </c>
      <c r="F278" s="272" t="s">
        <v>166</v>
      </c>
      <c r="G278" s="270"/>
      <c r="H278" s="273">
        <v>35.869999999999997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9" t="s">
        <v>164</v>
      </c>
      <c r="AU278" s="279" t="s">
        <v>85</v>
      </c>
      <c r="AV278" s="14" t="s">
        <v>162</v>
      </c>
      <c r="AW278" s="14" t="s">
        <v>31</v>
      </c>
      <c r="AX278" s="14" t="s">
        <v>83</v>
      </c>
      <c r="AY278" s="279" t="s">
        <v>154</v>
      </c>
    </row>
    <row r="279" s="2" customFormat="1" ht="201" customHeight="1">
      <c r="A279" s="38"/>
      <c r="B279" s="39"/>
      <c r="C279" s="290" t="s">
        <v>360</v>
      </c>
      <c r="D279" s="290" t="s">
        <v>198</v>
      </c>
      <c r="E279" s="291" t="s">
        <v>361</v>
      </c>
      <c r="F279" s="292" t="s">
        <v>362</v>
      </c>
      <c r="G279" s="293" t="s">
        <v>177</v>
      </c>
      <c r="H279" s="294">
        <v>80.466999999999999</v>
      </c>
      <c r="I279" s="295"/>
      <c r="J279" s="296">
        <f>ROUND(I279*H279,2)</f>
        <v>0</v>
      </c>
      <c r="K279" s="292" t="s">
        <v>160</v>
      </c>
      <c r="L279" s="44"/>
      <c r="M279" s="297" t="s">
        <v>1</v>
      </c>
      <c r="N279" s="298" t="s">
        <v>40</v>
      </c>
      <c r="O279" s="91"/>
      <c r="P279" s="253">
        <f>O279*H279</f>
        <v>0</v>
      </c>
      <c r="Q279" s="253">
        <v>0</v>
      </c>
      <c r="R279" s="253">
        <f>Q279*H279</f>
        <v>0</v>
      </c>
      <c r="S279" s="253">
        <v>0</v>
      </c>
      <c r="T279" s="25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5" t="s">
        <v>333</v>
      </c>
      <c r="AT279" s="255" t="s">
        <v>198</v>
      </c>
      <c r="AU279" s="255" t="s">
        <v>85</v>
      </c>
      <c r="AY279" s="17" t="s">
        <v>154</v>
      </c>
      <c r="BE279" s="256">
        <f>IF(N279="základní",J279,0)</f>
        <v>0</v>
      </c>
      <c r="BF279" s="256">
        <f>IF(N279="snížená",J279,0)</f>
        <v>0</v>
      </c>
      <c r="BG279" s="256">
        <f>IF(N279="zákl. přenesená",J279,0)</f>
        <v>0</v>
      </c>
      <c r="BH279" s="256">
        <f>IF(N279="sníž. přenesená",J279,0)</f>
        <v>0</v>
      </c>
      <c r="BI279" s="256">
        <f>IF(N279="nulová",J279,0)</f>
        <v>0</v>
      </c>
      <c r="BJ279" s="17" t="s">
        <v>83</v>
      </c>
      <c r="BK279" s="256">
        <f>ROUND(I279*H279,2)</f>
        <v>0</v>
      </c>
      <c r="BL279" s="17" t="s">
        <v>333</v>
      </c>
      <c r="BM279" s="255" t="s">
        <v>363</v>
      </c>
    </row>
    <row r="280" s="2" customFormat="1">
      <c r="A280" s="38"/>
      <c r="B280" s="39"/>
      <c r="C280" s="40"/>
      <c r="D280" s="259" t="s">
        <v>202</v>
      </c>
      <c r="E280" s="40"/>
      <c r="F280" s="299" t="s">
        <v>344</v>
      </c>
      <c r="G280" s="40"/>
      <c r="H280" s="40"/>
      <c r="I280" s="154"/>
      <c r="J280" s="40"/>
      <c r="K280" s="40"/>
      <c r="L280" s="44"/>
      <c r="M280" s="300"/>
      <c r="N280" s="30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202</v>
      </c>
      <c r="AU280" s="17" t="s">
        <v>85</v>
      </c>
    </row>
    <row r="281" s="15" customFormat="1">
      <c r="A281" s="15"/>
      <c r="B281" s="280"/>
      <c r="C281" s="281"/>
      <c r="D281" s="259" t="s">
        <v>164</v>
      </c>
      <c r="E281" s="282" t="s">
        <v>1</v>
      </c>
      <c r="F281" s="283" t="s">
        <v>364</v>
      </c>
      <c r="G281" s="281"/>
      <c r="H281" s="282" t="s">
        <v>1</v>
      </c>
      <c r="I281" s="284"/>
      <c r="J281" s="281"/>
      <c r="K281" s="281"/>
      <c r="L281" s="285"/>
      <c r="M281" s="286"/>
      <c r="N281" s="287"/>
      <c r="O281" s="287"/>
      <c r="P281" s="287"/>
      <c r="Q281" s="287"/>
      <c r="R281" s="287"/>
      <c r="S281" s="287"/>
      <c r="T281" s="28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89" t="s">
        <v>164</v>
      </c>
      <c r="AU281" s="289" t="s">
        <v>85</v>
      </c>
      <c r="AV281" s="15" t="s">
        <v>83</v>
      </c>
      <c r="AW281" s="15" t="s">
        <v>31</v>
      </c>
      <c r="AX281" s="15" t="s">
        <v>75</v>
      </c>
      <c r="AY281" s="289" t="s">
        <v>154</v>
      </c>
    </row>
    <row r="282" s="13" customFormat="1">
      <c r="A282" s="13"/>
      <c r="B282" s="257"/>
      <c r="C282" s="258"/>
      <c r="D282" s="259" t="s">
        <v>164</v>
      </c>
      <c r="E282" s="260" t="s">
        <v>1</v>
      </c>
      <c r="F282" s="261" t="s">
        <v>365</v>
      </c>
      <c r="G282" s="258"/>
      <c r="H282" s="262">
        <v>80.466999999999999</v>
      </c>
      <c r="I282" s="263"/>
      <c r="J282" s="258"/>
      <c r="K282" s="258"/>
      <c r="L282" s="264"/>
      <c r="M282" s="265"/>
      <c r="N282" s="266"/>
      <c r="O282" s="266"/>
      <c r="P282" s="266"/>
      <c r="Q282" s="266"/>
      <c r="R282" s="266"/>
      <c r="S282" s="266"/>
      <c r="T282" s="26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8" t="s">
        <v>164</v>
      </c>
      <c r="AU282" s="268" t="s">
        <v>85</v>
      </c>
      <c r="AV282" s="13" t="s">
        <v>85</v>
      </c>
      <c r="AW282" s="13" t="s">
        <v>31</v>
      </c>
      <c r="AX282" s="13" t="s">
        <v>75</v>
      </c>
      <c r="AY282" s="268" t="s">
        <v>154</v>
      </c>
    </row>
    <row r="283" s="14" customFormat="1">
      <c r="A283" s="14"/>
      <c r="B283" s="269"/>
      <c r="C283" s="270"/>
      <c r="D283" s="259" t="s">
        <v>164</v>
      </c>
      <c r="E283" s="271" t="s">
        <v>1</v>
      </c>
      <c r="F283" s="272" t="s">
        <v>166</v>
      </c>
      <c r="G283" s="270"/>
      <c r="H283" s="273">
        <v>80.466999999999999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9" t="s">
        <v>164</v>
      </c>
      <c r="AU283" s="279" t="s">
        <v>85</v>
      </c>
      <c r="AV283" s="14" t="s">
        <v>162</v>
      </c>
      <c r="AW283" s="14" t="s">
        <v>31</v>
      </c>
      <c r="AX283" s="14" t="s">
        <v>83</v>
      </c>
      <c r="AY283" s="279" t="s">
        <v>154</v>
      </c>
    </row>
    <row r="284" s="2" customFormat="1" ht="78" customHeight="1">
      <c r="A284" s="38"/>
      <c r="B284" s="39"/>
      <c r="C284" s="290" t="s">
        <v>366</v>
      </c>
      <c r="D284" s="290" t="s">
        <v>198</v>
      </c>
      <c r="E284" s="291" t="s">
        <v>367</v>
      </c>
      <c r="F284" s="292" t="s">
        <v>368</v>
      </c>
      <c r="G284" s="293" t="s">
        <v>177</v>
      </c>
      <c r="H284" s="294">
        <v>80.466999999999999</v>
      </c>
      <c r="I284" s="295"/>
      <c r="J284" s="296">
        <f>ROUND(I284*H284,2)</f>
        <v>0</v>
      </c>
      <c r="K284" s="292" t="s">
        <v>160</v>
      </c>
      <c r="L284" s="44"/>
      <c r="M284" s="297" t="s">
        <v>1</v>
      </c>
      <c r="N284" s="298" t="s">
        <v>40</v>
      </c>
      <c r="O284" s="91"/>
      <c r="P284" s="253">
        <f>O284*H284</f>
        <v>0</v>
      </c>
      <c r="Q284" s="253">
        <v>0</v>
      </c>
      <c r="R284" s="253">
        <f>Q284*H284</f>
        <v>0</v>
      </c>
      <c r="S284" s="253">
        <v>0</v>
      </c>
      <c r="T284" s="25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5" t="s">
        <v>333</v>
      </c>
      <c r="AT284" s="255" t="s">
        <v>198</v>
      </c>
      <c r="AU284" s="255" t="s">
        <v>85</v>
      </c>
      <c r="AY284" s="17" t="s">
        <v>154</v>
      </c>
      <c r="BE284" s="256">
        <f>IF(N284="základní",J284,0)</f>
        <v>0</v>
      </c>
      <c r="BF284" s="256">
        <f>IF(N284="snížená",J284,0)</f>
        <v>0</v>
      </c>
      <c r="BG284" s="256">
        <f>IF(N284="zákl. přenesená",J284,0)</f>
        <v>0</v>
      </c>
      <c r="BH284" s="256">
        <f>IF(N284="sníž. přenesená",J284,0)</f>
        <v>0</v>
      </c>
      <c r="BI284" s="256">
        <f>IF(N284="nulová",J284,0)</f>
        <v>0</v>
      </c>
      <c r="BJ284" s="17" t="s">
        <v>83</v>
      </c>
      <c r="BK284" s="256">
        <f>ROUND(I284*H284,2)</f>
        <v>0</v>
      </c>
      <c r="BL284" s="17" t="s">
        <v>333</v>
      </c>
      <c r="BM284" s="255" t="s">
        <v>369</v>
      </c>
    </row>
    <row r="285" s="2" customFormat="1">
      <c r="A285" s="38"/>
      <c r="B285" s="39"/>
      <c r="C285" s="40"/>
      <c r="D285" s="259" t="s">
        <v>202</v>
      </c>
      <c r="E285" s="40"/>
      <c r="F285" s="299" t="s">
        <v>370</v>
      </c>
      <c r="G285" s="40"/>
      <c r="H285" s="40"/>
      <c r="I285" s="154"/>
      <c r="J285" s="40"/>
      <c r="K285" s="40"/>
      <c r="L285" s="44"/>
      <c r="M285" s="300"/>
      <c r="N285" s="301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202</v>
      </c>
      <c r="AU285" s="17" t="s">
        <v>85</v>
      </c>
    </row>
    <row r="286" s="15" customFormat="1">
      <c r="A286" s="15"/>
      <c r="B286" s="280"/>
      <c r="C286" s="281"/>
      <c r="D286" s="259" t="s">
        <v>164</v>
      </c>
      <c r="E286" s="282" t="s">
        <v>1</v>
      </c>
      <c r="F286" s="283" t="s">
        <v>371</v>
      </c>
      <c r="G286" s="281"/>
      <c r="H286" s="282" t="s">
        <v>1</v>
      </c>
      <c r="I286" s="284"/>
      <c r="J286" s="281"/>
      <c r="K286" s="281"/>
      <c r="L286" s="285"/>
      <c r="M286" s="286"/>
      <c r="N286" s="287"/>
      <c r="O286" s="287"/>
      <c r="P286" s="287"/>
      <c r="Q286" s="287"/>
      <c r="R286" s="287"/>
      <c r="S286" s="287"/>
      <c r="T286" s="28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9" t="s">
        <v>164</v>
      </c>
      <c r="AU286" s="289" t="s">
        <v>85</v>
      </c>
      <c r="AV286" s="15" t="s">
        <v>83</v>
      </c>
      <c r="AW286" s="15" t="s">
        <v>31</v>
      </c>
      <c r="AX286" s="15" t="s">
        <v>75</v>
      </c>
      <c r="AY286" s="289" t="s">
        <v>154</v>
      </c>
    </row>
    <row r="287" s="13" customFormat="1">
      <c r="A287" s="13"/>
      <c r="B287" s="257"/>
      <c r="C287" s="258"/>
      <c r="D287" s="259" t="s">
        <v>164</v>
      </c>
      <c r="E287" s="260" t="s">
        <v>1</v>
      </c>
      <c r="F287" s="261" t="s">
        <v>365</v>
      </c>
      <c r="G287" s="258"/>
      <c r="H287" s="262">
        <v>80.466999999999999</v>
      </c>
      <c r="I287" s="263"/>
      <c r="J287" s="258"/>
      <c r="K287" s="258"/>
      <c r="L287" s="264"/>
      <c r="M287" s="265"/>
      <c r="N287" s="266"/>
      <c r="O287" s="266"/>
      <c r="P287" s="266"/>
      <c r="Q287" s="266"/>
      <c r="R287" s="266"/>
      <c r="S287" s="266"/>
      <c r="T287" s="26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8" t="s">
        <v>164</v>
      </c>
      <c r="AU287" s="268" t="s">
        <v>85</v>
      </c>
      <c r="AV287" s="13" t="s">
        <v>85</v>
      </c>
      <c r="AW287" s="13" t="s">
        <v>31</v>
      </c>
      <c r="AX287" s="13" t="s">
        <v>75</v>
      </c>
      <c r="AY287" s="268" t="s">
        <v>154</v>
      </c>
    </row>
    <row r="288" s="14" customFormat="1">
      <c r="A288" s="14"/>
      <c r="B288" s="269"/>
      <c r="C288" s="270"/>
      <c r="D288" s="259" t="s">
        <v>164</v>
      </c>
      <c r="E288" s="271" t="s">
        <v>1</v>
      </c>
      <c r="F288" s="272" t="s">
        <v>166</v>
      </c>
      <c r="G288" s="270"/>
      <c r="H288" s="273">
        <v>80.466999999999999</v>
      </c>
      <c r="I288" s="274"/>
      <c r="J288" s="270"/>
      <c r="K288" s="270"/>
      <c r="L288" s="275"/>
      <c r="M288" s="302"/>
      <c r="N288" s="303"/>
      <c r="O288" s="303"/>
      <c r="P288" s="303"/>
      <c r="Q288" s="303"/>
      <c r="R288" s="303"/>
      <c r="S288" s="303"/>
      <c r="T288" s="30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9" t="s">
        <v>164</v>
      </c>
      <c r="AU288" s="279" t="s">
        <v>85</v>
      </c>
      <c r="AV288" s="14" t="s">
        <v>162</v>
      </c>
      <c r="AW288" s="14" t="s">
        <v>31</v>
      </c>
      <c r="AX288" s="14" t="s">
        <v>83</v>
      </c>
      <c r="AY288" s="279" t="s">
        <v>154</v>
      </c>
    </row>
    <row r="289" s="2" customFormat="1" ht="6.96" customHeight="1">
      <c r="A289" s="38"/>
      <c r="B289" s="66"/>
      <c r="C289" s="67"/>
      <c r="D289" s="67"/>
      <c r="E289" s="67"/>
      <c r="F289" s="67"/>
      <c r="G289" s="67"/>
      <c r="H289" s="67"/>
      <c r="I289" s="192"/>
      <c r="J289" s="67"/>
      <c r="K289" s="67"/>
      <c r="L289" s="44"/>
      <c r="M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</sheetData>
  <sheetProtection sheet="1" autoFilter="0" formatColumns="0" formatRows="0" objects="1" scenarios="1" spinCount="100000" saltValue="G7bw/JFhXnZmLtNz8RiOTNSorBlre+mf40St/yTu/ql+bQ3Lx4v8C0y4eMl3u4S9yDMPPmGDv6V3z8R7k8KjhQ==" hashValue="dGwhBRZk7tj230nmHIaFPOyMYrsGPsV0cuygwxglnJxja/ucT9DAej/jZ+Hab3fvj4TjOgpVy4PiGzmHe6Sd7w==" algorithmName="SHA-512" password="CC35"/>
  <autoFilter ref="C120:K28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372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ROUND((SUM(BE120:BE244)),  2)</f>
        <v>0</v>
      </c>
      <c r="G33" s="38"/>
      <c r="H33" s="38"/>
      <c r="I33" s="171">
        <v>0.20999999999999999</v>
      </c>
      <c r="J33" s="170">
        <f>ROUND(((SUM(BE120:BE244))*I33),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ROUND((SUM(BF120:BF244)),  2)</f>
        <v>0</v>
      </c>
      <c r="G34" s="38"/>
      <c r="H34" s="38"/>
      <c r="I34" s="171">
        <v>0.14999999999999999</v>
      </c>
      <c r="J34" s="170">
        <f>ROUND(((SUM(BF120:BF244))*I34),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ROUND((SUM(BG120:BG244)),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ROUND((SUM(BH120:BH244)),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ROUND((SUM(BI120:BI244)),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02 - Oprava ŽS - Zákolany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J121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136</v>
      </c>
      <c r="E98" s="211"/>
      <c r="F98" s="211"/>
      <c r="G98" s="211"/>
      <c r="H98" s="211"/>
      <c r="I98" s="212"/>
      <c r="J98" s="213">
        <f>J122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137</v>
      </c>
      <c r="E99" s="211"/>
      <c r="F99" s="211"/>
      <c r="G99" s="211"/>
      <c r="H99" s="211"/>
      <c r="I99" s="212"/>
      <c r="J99" s="213">
        <f>J130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138</v>
      </c>
      <c r="E100" s="211"/>
      <c r="F100" s="211"/>
      <c r="G100" s="211"/>
      <c r="H100" s="211"/>
      <c r="I100" s="212"/>
      <c r="J100" s="213">
        <f>J226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139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Oprava trati v úseku Brandýsek - Kralupy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127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02 - Oprava ŽS - Zákolany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56" t="s">
        <v>22</v>
      </c>
      <c r="J114" s="79" t="str">
        <f>IF(J12="","",J12)</f>
        <v>6. 4. 2020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Ing. Aleš Bednář</v>
      </c>
      <c r="G116" s="40"/>
      <c r="H116" s="40"/>
      <c r="I116" s="156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56" t="s">
        <v>32</v>
      </c>
      <c r="J117" s="36" t="str">
        <f>E24</f>
        <v>Lukáš Kot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5"/>
      <c r="B119" s="216"/>
      <c r="C119" s="217" t="s">
        <v>140</v>
      </c>
      <c r="D119" s="218" t="s">
        <v>60</v>
      </c>
      <c r="E119" s="218" t="s">
        <v>56</v>
      </c>
      <c r="F119" s="218" t="s">
        <v>57</v>
      </c>
      <c r="G119" s="218" t="s">
        <v>141</v>
      </c>
      <c r="H119" s="218" t="s">
        <v>142</v>
      </c>
      <c r="I119" s="219" t="s">
        <v>143</v>
      </c>
      <c r="J119" s="218" t="s">
        <v>131</v>
      </c>
      <c r="K119" s="220" t="s">
        <v>144</v>
      </c>
      <c r="L119" s="221"/>
      <c r="M119" s="100" t="s">
        <v>1</v>
      </c>
      <c r="N119" s="101" t="s">
        <v>39</v>
      </c>
      <c r="O119" s="101" t="s">
        <v>145</v>
      </c>
      <c r="P119" s="101" t="s">
        <v>146</v>
      </c>
      <c r="Q119" s="101" t="s">
        <v>147</v>
      </c>
      <c r="R119" s="101" t="s">
        <v>148</v>
      </c>
      <c r="S119" s="101" t="s">
        <v>149</v>
      </c>
      <c r="T119" s="102" t="s">
        <v>150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8"/>
      <c r="B120" s="39"/>
      <c r="C120" s="107" t="s">
        <v>151</v>
      </c>
      <c r="D120" s="40"/>
      <c r="E120" s="40"/>
      <c r="F120" s="40"/>
      <c r="G120" s="40"/>
      <c r="H120" s="40"/>
      <c r="I120" s="154"/>
      <c r="J120" s="222">
        <f>BK120</f>
        <v>0</v>
      </c>
      <c r="K120" s="40"/>
      <c r="L120" s="44"/>
      <c r="M120" s="103"/>
      <c r="N120" s="223"/>
      <c r="O120" s="104"/>
      <c r="P120" s="224">
        <f>P121</f>
        <v>0</v>
      </c>
      <c r="Q120" s="104"/>
      <c r="R120" s="224">
        <f>R121</f>
        <v>2277.7199999999998</v>
      </c>
      <c r="S120" s="104"/>
      <c r="T120" s="225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133</v>
      </c>
      <c r="BK120" s="226">
        <f>BK121</f>
        <v>0</v>
      </c>
    </row>
    <row r="121" s="12" customFormat="1" ht="25.92" customHeight="1">
      <c r="A121" s="12"/>
      <c r="B121" s="227"/>
      <c r="C121" s="228"/>
      <c r="D121" s="229" t="s">
        <v>74</v>
      </c>
      <c r="E121" s="230" t="s">
        <v>152</v>
      </c>
      <c r="F121" s="230" t="s">
        <v>153</v>
      </c>
      <c r="G121" s="228"/>
      <c r="H121" s="228"/>
      <c r="I121" s="231"/>
      <c r="J121" s="232">
        <f>BK121</f>
        <v>0</v>
      </c>
      <c r="K121" s="228"/>
      <c r="L121" s="233"/>
      <c r="M121" s="234"/>
      <c r="N121" s="235"/>
      <c r="O121" s="235"/>
      <c r="P121" s="236">
        <f>P122+P130+P226</f>
        <v>0</v>
      </c>
      <c r="Q121" s="235"/>
      <c r="R121" s="236">
        <f>R122+R130+R226</f>
        <v>2277.7199999999998</v>
      </c>
      <c r="S121" s="235"/>
      <c r="T121" s="237">
        <f>T122+T130+T226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8" t="s">
        <v>83</v>
      </c>
      <c r="AT121" s="239" t="s">
        <v>74</v>
      </c>
      <c r="AU121" s="239" t="s">
        <v>75</v>
      </c>
      <c r="AY121" s="238" t="s">
        <v>154</v>
      </c>
      <c r="BK121" s="240">
        <f>BK122+BK130+BK226</f>
        <v>0</v>
      </c>
    </row>
    <row r="122" s="12" customFormat="1" ht="22.8" customHeight="1">
      <c r="A122" s="12"/>
      <c r="B122" s="227"/>
      <c r="C122" s="228"/>
      <c r="D122" s="229" t="s">
        <v>74</v>
      </c>
      <c r="E122" s="241" t="s">
        <v>85</v>
      </c>
      <c r="F122" s="241" t="s">
        <v>173</v>
      </c>
      <c r="G122" s="228"/>
      <c r="H122" s="228"/>
      <c r="I122" s="231"/>
      <c r="J122" s="242">
        <f>BK122</f>
        <v>0</v>
      </c>
      <c r="K122" s="228"/>
      <c r="L122" s="233"/>
      <c r="M122" s="234"/>
      <c r="N122" s="235"/>
      <c r="O122" s="235"/>
      <c r="P122" s="236">
        <f>SUM(P123:P129)</f>
        <v>0</v>
      </c>
      <c r="Q122" s="235"/>
      <c r="R122" s="236">
        <f>SUM(R123:R129)</f>
        <v>2277.7199999999998</v>
      </c>
      <c r="S122" s="235"/>
      <c r="T122" s="237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83</v>
      </c>
      <c r="AT122" s="239" t="s">
        <v>74</v>
      </c>
      <c r="AU122" s="239" t="s">
        <v>83</v>
      </c>
      <c r="AY122" s="238" t="s">
        <v>154</v>
      </c>
      <c r="BK122" s="240">
        <f>SUM(BK123:BK129)</f>
        <v>0</v>
      </c>
    </row>
    <row r="123" s="2" customFormat="1" ht="21.75" customHeight="1">
      <c r="A123" s="38"/>
      <c r="B123" s="39"/>
      <c r="C123" s="243" t="s">
        <v>83</v>
      </c>
      <c r="D123" s="243" t="s">
        <v>156</v>
      </c>
      <c r="E123" s="244" t="s">
        <v>175</v>
      </c>
      <c r="F123" s="245" t="s">
        <v>176</v>
      </c>
      <c r="G123" s="246" t="s">
        <v>177</v>
      </c>
      <c r="H123" s="247">
        <v>2277.7199999999998</v>
      </c>
      <c r="I123" s="248"/>
      <c r="J123" s="249">
        <f>ROUND(I123*H123,2)</f>
        <v>0</v>
      </c>
      <c r="K123" s="245" t="s">
        <v>160</v>
      </c>
      <c r="L123" s="250"/>
      <c r="M123" s="251" t="s">
        <v>1</v>
      </c>
      <c r="N123" s="252" t="s">
        <v>40</v>
      </c>
      <c r="O123" s="91"/>
      <c r="P123" s="253">
        <f>O123*H123</f>
        <v>0</v>
      </c>
      <c r="Q123" s="253">
        <v>1</v>
      </c>
      <c r="R123" s="253">
        <f>Q123*H123</f>
        <v>2277.7199999999998</v>
      </c>
      <c r="S123" s="253">
        <v>0</v>
      </c>
      <c r="T123" s="25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55" t="s">
        <v>161</v>
      </c>
      <c r="AT123" s="255" t="s">
        <v>156</v>
      </c>
      <c r="AU123" s="255" t="s">
        <v>85</v>
      </c>
      <c r="AY123" s="17" t="s">
        <v>154</v>
      </c>
      <c r="BE123" s="256">
        <f>IF(N123="základní",J123,0)</f>
        <v>0</v>
      </c>
      <c r="BF123" s="256">
        <f>IF(N123="snížená",J123,0)</f>
        <v>0</v>
      </c>
      <c r="BG123" s="256">
        <f>IF(N123="zákl. přenesená",J123,0)</f>
        <v>0</v>
      </c>
      <c r="BH123" s="256">
        <f>IF(N123="sníž. přenesená",J123,0)</f>
        <v>0</v>
      </c>
      <c r="BI123" s="256">
        <f>IF(N123="nulová",J123,0)</f>
        <v>0</v>
      </c>
      <c r="BJ123" s="17" t="s">
        <v>83</v>
      </c>
      <c r="BK123" s="256">
        <f>ROUND(I123*H123,2)</f>
        <v>0</v>
      </c>
      <c r="BL123" s="17" t="s">
        <v>162</v>
      </c>
      <c r="BM123" s="255" t="s">
        <v>373</v>
      </c>
    </row>
    <row r="124" s="13" customFormat="1">
      <c r="A124" s="13"/>
      <c r="B124" s="257"/>
      <c r="C124" s="258"/>
      <c r="D124" s="259" t="s">
        <v>164</v>
      </c>
      <c r="E124" s="260" t="s">
        <v>1</v>
      </c>
      <c r="F124" s="261" t="s">
        <v>374</v>
      </c>
      <c r="G124" s="258"/>
      <c r="H124" s="262">
        <v>2376</v>
      </c>
      <c r="I124" s="263"/>
      <c r="J124" s="258"/>
      <c r="K124" s="258"/>
      <c r="L124" s="264"/>
      <c r="M124" s="265"/>
      <c r="N124" s="266"/>
      <c r="O124" s="266"/>
      <c r="P124" s="266"/>
      <c r="Q124" s="266"/>
      <c r="R124" s="266"/>
      <c r="S124" s="266"/>
      <c r="T124" s="26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8" t="s">
        <v>164</v>
      </c>
      <c r="AU124" s="268" t="s">
        <v>85</v>
      </c>
      <c r="AV124" s="13" t="s">
        <v>85</v>
      </c>
      <c r="AW124" s="13" t="s">
        <v>31</v>
      </c>
      <c r="AX124" s="13" t="s">
        <v>75</v>
      </c>
      <c r="AY124" s="268" t="s">
        <v>154</v>
      </c>
    </row>
    <row r="125" s="13" customFormat="1">
      <c r="A125" s="13"/>
      <c r="B125" s="257"/>
      <c r="C125" s="258"/>
      <c r="D125" s="259" t="s">
        <v>164</v>
      </c>
      <c r="E125" s="260" t="s">
        <v>1</v>
      </c>
      <c r="F125" s="261" t="s">
        <v>375</v>
      </c>
      <c r="G125" s="258"/>
      <c r="H125" s="262">
        <v>-98.280000000000001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164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154</v>
      </c>
    </row>
    <row r="126" s="14" customFormat="1">
      <c r="A126" s="14"/>
      <c r="B126" s="269"/>
      <c r="C126" s="270"/>
      <c r="D126" s="259" t="s">
        <v>164</v>
      </c>
      <c r="E126" s="271" t="s">
        <v>1</v>
      </c>
      <c r="F126" s="272" t="s">
        <v>166</v>
      </c>
      <c r="G126" s="270"/>
      <c r="H126" s="273">
        <v>2277.7199999999998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164</v>
      </c>
      <c r="AU126" s="279" t="s">
        <v>85</v>
      </c>
      <c r="AV126" s="14" t="s">
        <v>162</v>
      </c>
      <c r="AW126" s="14" t="s">
        <v>31</v>
      </c>
      <c r="AX126" s="14" t="s">
        <v>83</v>
      </c>
      <c r="AY126" s="279" t="s">
        <v>154</v>
      </c>
    </row>
    <row r="127" s="2" customFormat="1" ht="21.75" customHeight="1">
      <c r="A127" s="38"/>
      <c r="B127" s="39"/>
      <c r="C127" s="243" t="s">
        <v>85</v>
      </c>
      <c r="D127" s="243" t="s">
        <v>156</v>
      </c>
      <c r="E127" s="244" t="s">
        <v>376</v>
      </c>
      <c r="F127" s="245" t="s">
        <v>377</v>
      </c>
      <c r="G127" s="246" t="s">
        <v>216</v>
      </c>
      <c r="H127" s="247">
        <v>3600</v>
      </c>
      <c r="I127" s="248"/>
      <c r="J127" s="249">
        <f>ROUND(I127*H127,2)</f>
        <v>0</v>
      </c>
      <c r="K127" s="245" t="s">
        <v>160</v>
      </c>
      <c r="L127" s="250"/>
      <c r="M127" s="251" t="s">
        <v>1</v>
      </c>
      <c r="N127" s="252" t="s">
        <v>40</v>
      </c>
      <c r="O127" s="91"/>
      <c r="P127" s="253">
        <f>O127*H127</f>
        <v>0</v>
      </c>
      <c r="Q127" s="253">
        <v>0</v>
      </c>
      <c r="R127" s="253">
        <f>Q127*H127</f>
        <v>0</v>
      </c>
      <c r="S127" s="253">
        <v>0</v>
      </c>
      <c r="T127" s="25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5" t="s">
        <v>161</v>
      </c>
      <c r="AT127" s="255" t="s">
        <v>156</v>
      </c>
      <c r="AU127" s="255" t="s">
        <v>85</v>
      </c>
      <c r="AY127" s="17" t="s">
        <v>154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7" t="s">
        <v>83</v>
      </c>
      <c r="BK127" s="256">
        <f>ROUND(I127*H127,2)</f>
        <v>0</v>
      </c>
      <c r="BL127" s="17" t="s">
        <v>162</v>
      </c>
      <c r="BM127" s="255" t="s">
        <v>378</v>
      </c>
    </row>
    <row r="128" s="13" customFormat="1">
      <c r="A128" s="13"/>
      <c r="B128" s="257"/>
      <c r="C128" s="258"/>
      <c r="D128" s="259" t="s">
        <v>164</v>
      </c>
      <c r="E128" s="260" t="s">
        <v>1</v>
      </c>
      <c r="F128" s="261" t="s">
        <v>379</v>
      </c>
      <c r="G128" s="258"/>
      <c r="H128" s="262">
        <v>3600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164</v>
      </c>
      <c r="AU128" s="268" t="s">
        <v>85</v>
      </c>
      <c r="AV128" s="13" t="s">
        <v>85</v>
      </c>
      <c r="AW128" s="13" t="s">
        <v>31</v>
      </c>
      <c r="AX128" s="13" t="s">
        <v>75</v>
      </c>
      <c r="AY128" s="268" t="s">
        <v>154</v>
      </c>
    </row>
    <row r="129" s="14" customFormat="1">
      <c r="A129" s="14"/>
      <c r="B129" s="269"/>
      <c r="C129" s="270"/>
      <c r="D129" s="259" t="s">
        <v>164</v>
      </c>
      <c r="E129" s="271" t="s">
        <v>1</v>
      </c>
      <c r="F129" s="272" t="s">
        <v>166</v>
      </c>
      <c r="G129" s="270"/>
      <c r="H129" s="273">
        <v>3600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9" t="s">
        <v>164</v>
      </c>
      <c r="AU129" s="279" t="s">
        <v>85</v>
      </c>
      <c r="AV129" s="14" t="s">
        <v>162</v>
      </c>
      <c r="AW129" s="14" t="s">
        <v>31</v>
      </c>
      <c r="AX129" s="14" t="s">
        <v>83</v>
      </c>
      <c r="AY129" s="279" t="s">
        <v>154</v>
      </c>
    </row>
    <row r="130" s="12" customFormat="1" ht="22.8" customHeight="1">
      <c r="A130" s="12"/>
      <c r="B130" s="227"/>
      <c r="C130" s="228"/>
      <c r="D130" s="229" t="s">
        <v>74</v>
      </c>
      <c r="E130" s="241" t="s">
        <v>191</v>
      </c>
      <c r="F130" s="241" t="s">
        <v>196</v>
      </c>
      <c r="G130" s="228"/>
      <c r="H130" s="228"/>
      <c r="I130" s="231"/>
      <c r="J130" s="242">
        <f>BK130</f>
        <v>0</v>
      </c>
      <c r="K130" s="228"/>
      <c r="L130" s="233"/>
      <c r="M130" s="234"/>
      <c r="N130" s="235"/>
      <c r="O130" s="235"/>
      <c r="P130" s="236">
        <f>SUM(P131:P225)</f>
        <v>0</v>
      </c>
      <c r="Q130" s="235"/>
      <c r="R130" s="236">
        <f>SUM(R131:R225)</f>
        <v>0</v>
      </c>
      <c r="S130" s="235"/>
      <c r="T130" s="237">
        <f>SUM(T131:T225)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8" t="s">
        <v>83</v>
      </c>
      <c r="AT130" s="239" t="s">
        <v>74</v>
      </c>
      <c r="AU130" s="239" t="s">
        <v>83</v>
      </c>
      <c r="AY130" s="238" t="s">
        <v>154</v>
      </c>
      <c r="BK130" s="240">
        <f>SUM(BK131:BK225)</f>
        <v>0</v>
      </c>
    </row>
    <row r="131" s="2" customFormat="1" ht="66.75" customHeight="1">
      <c r="A131" s="38"/>
      <c r="B131" s="39"/>
      <c r="C131" s="290" t="s">
        <v>174</v>
      </c>
      <c r="D131" s="290" t="s">
        <v>198</v>
      </c>
      <c r="E131" s="291" t="s">
        <v>380</v>
      </c>
      <c r="F131" s="292" t="s">
        <v>381</v>
      </c>
      <c r="G131" s="293" t="s">
        <v>177</v>
      </c>
      <c r="H131" s="294">
        <v>50.543999999999997</v>
      </c>
      <c r="I131" s="295"/>
      <c r="J131" s="296">
        <f>ROUND(I131*H131,2)</f>
        <v>0</v>
      </c>
      <c r="K131" s="292" t="s">
        <v>160</v>
      </c>
      <c r="L131" s="44"/>
      <c r="M131" s="297" t="s">
        <v>1</v>
      </c>
      <c r="N131" s="298" t="s">
        <v>40</v>
      </c>
      <c r="O131" s="91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5" t="s">
        <v>162</v>
      </c>
      <c r="AT131" s="255" t="s">
        <v>198</v>
      </c>
      <c r="AU131" s="255" t="s">
        <v>85</v>
      </c>
      <c r="AY131" s="17" t="s">
        <v>154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7" t="s">
        <v>83</v>
      </c>
      <c r="BK131" s="256">
        <f>ROUND(I131*H131,2)</f>
        <v>0</v>
      </c>
      <c r="BL131" s="17" t="s">
        <v>162</v>
      </c>
      <c r="BM131" s="255" t="s">
        <v>382</v>
      </c>
    </row>
    <row r="132" s="2" customFormat="1">
      <c r="A132" s="38"/>
      <c r="B132" s="39"/>
      <c r="C132" s="40"/>
      <c r="D132" s="259" t="s">
        <v>202</v>
      </c>
      <c r="E132" s="40"/>
      <c r="F132" s="299" t="s">
        <v>225</v>
      </c>
      <c r="G132" s="40"/>
      <c r="H132" s="40"/>
      <c r="I132" s="154"/>
      <c r="J132" s="40"/>
      <c r="K132" s="40"/>
      <c r="L132" s="44"/>
      <c r="M132" s="300"/>
      <c r="N132" s="30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85</v>
      </c>
    </row>
    <row r="133" s="15" customFormat="1">
      <c r="A133" s="15"/>
      <c r="B133" s="280"/>
      <c r="C133" s="281"/>
      <c r="D133" s="259" t="s">
        <v>164</v>
      </c>
      <c r="E133" s="282" t="s">
        <v>1</v>
      </c>
      <c r="F133" s="283" t="s">
        <v>383</v>
      </c>
      <c r="G133" s="281"/>
      <c r="H133" s="282" t="s">
        <v>1</v>
      </c>
      <c r="I133" s="284"/>
      <c r="J133" s="281"/>
      <c r="K133" s="281"/>
      <c r="L133" s="285"/>
      <c r="M133" s="286"/>
      <c r="N133" s="287"/>
      <c r="O133" s="287"/>
      <c r="P133" s="287"/>
      <c r="Q133" s="287"/>
      <c r="R133" s="287"/>
      <c r="S133" s="287"/>
      <c r="T133" s="28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9" t="s">
        <v>164</v>
      </c>
      <c r="AU133" s="289" t="s">
        <v>85</v>
      </c>
      <c r="AV133" s="15" t="s">
        <v>83</v>
      </c>
      <c r="AW133" s="15" t="s">
        <v>31</v>
      </c>
      <c r="AX133" s="15" t="s">
        <v>75</v>
      </c>
      <c r="AY133" s="289" t="s">
        <v>154</v>
      </c>
    </row>
    <row r="134" s="13" customFormat="1">
      <c r="A134" s="13"/>
      <c r="B134" s="257"/>
      <c r="C134" s="258"/>
      <c r="D134" s="259" t="s">
        <v>164</v>
      </c>
      <c r="E134" s="260" t="s">
        <v>1</v>
      </c>
      <c r="F134" s="261" t="s">
        <v>384</v>
      </c>
      <c r="G134" s="258"/>
      <c r="H134" s="262">
        <v>50.543999999999997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164</v>
      </c>
      <c r="AU134" s="268" t="s">
        <v>85</v>
      </c>
      <c r="AV134" s="13" t="s">
        <v>85</v>
      </c>
      <c r="AW134" s="13" t="s">
        <v>31</v>
      </c>
      <c r="AX134" s="13" t="s">
        <v>75</v>
      </c>
      <c r="AY134" s="268" t="s">
        <v>154</v>
      </c>
    </row>
    <row r="135" s="14" customFormat="1">
      <c r="A135" s="14"/>
      <c r="B135" s="269"/>
      <c r="C135" s="270"/>
      <c r="D135" s="259" t="s">
        <v>164</v>
      </c>
      <c r="E135" s="271" t="s">
        <v>1</v>
      </c>
      <c r="F135" s="272" t="s">
        <v>166</v>
      </c>
      <c r="G135" s="270"/>
      <c r="H135" s="273">
        <v>50.543999999999997</v>
      </c>
      <c r="I135" s="274"/>
      <c r="J135" s="270"/>
      <c r="K135" s="270"/>
      <c r="L135" s="275"/>
      <c r="M135" s="276"/>
      <c r="N135" s="277"/>
      <c r="O135" s="277"/>
      <c r="P135" s="277"/>
      <c r="Q135" s="277"/>
      <c r="R135" s="277"/>
      <c r="S135" s="277"/>
      <c r="T135" s="27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9" t="s">
        <v>164</v>
      </c>
      <c r="AU135" s="279" t="s">
        <v>85</v>
      </c>
      <c r="AV135" s="14" t="s">
        <v>162</v>
      </c>
      <c r="AW135" s="14" t="s">
        <v>31</v>
      </c>
      <c r="AX135" s="14" t="s">
        <v>83</v>
      </c>
      <c r="AY135" s="279" t="s">
        <v>154</v>
      </c>
    </row>
    <row r="136" s="2" customFormat="1" ht="66.75" customHeight="1">
      <c r="A136" s="38"/>
      <c r="B136" s="39"/>
      <c r="C136" s="290" t="s">
        <v>162</v>
      </c>
      <c r="D136" s="290" t="s">
        <v>198</v>
      </c>
      <c r="E136" s="291" t="s">
        <v>222</v>
      </c>
      <c r="F136" s="292" t="s">
        <v>223</v>
      </c>
      <c r="G136" s="293" t="s">
        <v>177</v>
      </c>
      <c r="H136" s="294">
        <v>576.72000000000003</v>
      </c>
      <c r="I136" s="295"/>
      <c r="J136" s="296">
        <f>ROUND(I136*H136,2)</f>
        <v>0</v>
      </c>
      <c r="K136" s="292" t="s">
        <v>160</v>
      </c>
      <c r="L136" s="44"/>
      <c r="M136" s="297" t="s">
        <v>1</v>
      </c>
      <c r="N136" s="298" t="s">
        <v>40</v>
      </c>
      <c r="O136" s="91"/>
      <c r="P136" s="253">
        <f>O136*H136</f>
        <v>0</v>
      </c>
      <c r="Q136" s="253">
        <v>0</v>
      </c>
      <c r="R136" s="253">
        <f>Q136*H136</f>
        <v>0</v>
      </c>
      <c r="S136" s="253">
        <v>0</v>
      </c>
      <c r="T136" s="25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5" t="s">
        <v>162</v>
      </c>
      <c r="AT136" s="255" t="s">
        <v>198</v>
      </c>
      <c r="AU136" s="255" t="s">
        <v>85</v>
      </c>
      <c r="AY136" s="17" t="s">
        <v>154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7" t="s">
        <v>83</v>
      </c>
      <c r="BK136" s="256">
        <f>ROUND(I136*H136,2)</f>
        <v>0</v>
      </c>
      <c r="BL136" s="17" t="s">
        <v>162</v>
      </c>
      <c r="BM136" s="255" t="s">
        <v>385</v>
      </c>
    </row>
    <row r="137" s="2" customFormat="1">
      <c r="A137" s="38"/>
      <c r="B137" s="39"/>
      <c r="C137" s="40"/>
      <c r="D137" s="259" t="s">
        <v>202</v>
      </c>
      <c r="E137" s="40"/>
      <c r="F137" s="299" t="s">
        <v>225</v>
      </c>
      <c r="G137" s="40"/>
      <c r="H137" s="40"/>
      <c r="I137" s="154"/>
      <c r="J137" s="40"/>
      <c r="K137" s="40"/>
      <c r="L137" s="44"/>
      <c r="M137" s="300"/>
      <c r="N137" s="30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85</v>
      </c>
    </row>
    <row r="138" s="15" customFormat="1">
      <c r="A138" s="15"/>
      <c r="B138" s="280"/>
      <c r="C138" s="281"/>
      <c r="D138" s="259" t="s">
        <v>164</v>
      </c>
      <c r="E138" s="282" t="s">
        <v>1</v>
      </c>
      <c r="F138" s="283" t="s">
        <v>386</v>
      </c>
      <c r="G138" s="281"/>
      <c r="H138" s="282" t="s">
        <v>1</v>
      </c>
      <c r="I138" s="284"/>
      <c r="J138" s="281"/>
      <c r="K138" s="281"/>
      <c r="L138" s="285"/>
      <c r="M138" s="286"/>
      <c r="N138" s="287"/>
      <c r="O138" s="287"/>
      <c r="P138" s="287"/>
      <c r="Q138" s="287"/>
      <c r="R138" s="287"/>
      <c r="S138" s="287"/>
      <c r="T138" s="28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9" t="s">
        <v>164</v>
      </c>
      <c r="AU138" s="289" t="s">
        <v>85</v>
      </c>
      <c r="AV138" s="15" t="s">
        <v>83</v>
      </c>
      <c r="AW138" s="15" t="s">
        <v>31</v>
      </c>
      <c r="AX138" s="15" t="s">
        <v>75</v>
      </c>
      <c r="AY138" s="289" t="s">
        <v>154</v>
      </c>
    </row>
    <row r="139" s="13" customFormat="1">
      <c r="A139" s="13"/>
      <c r="B139" s="257"/>
      <c r="C139" s="258"/>
      <c r="D139" s="259" t="s">
        <v>164</v>
      </c>
      <c r="E139" s="260" t="s">
        <v>1</v>
      </c>
      <c r="F139" s="261" t="s">
        <v>387</v>
      </c>
      <c r="G139" s="258"/>
      <c r="H139" s="262">
        <v>210</v>
      </c>
      <c r="I139" s="263"/>
      <c r="J139" s="258"/>
      <c r="K139" s="258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164</v>
      </c>
      <c r="AU139" s="268" t="s">
        <v>85</v>
      </c>
      <c r="AV139" s="13" t="s">
        <v>85</v>
      </c>
      <c r="AW139" s="13" t="s">
        <v>31</v>
      </c>
      <c r="AX139" s="13" t="s">
        <v>75</v>
      </c>
      <c r="AY139" s="268" t="s">
        <v>154</v>
      </c>
    </row>
    <row r="140" s="15" customFormat="1">
      <c r="A140" s="15"/>
      <c r="B140" s="280"/>
      <c r="C140" s="281"/>
      <c r="D140" s="259" t="s">
        <v>164</v>
      </c>
      <c r="E140" s="282" t="s">
        <v>1</v>
      </c>
      <c r="F140" s="283" t="s">
        <v>388</v>
      </c>
      <c r="G140" s="281"/>
      <c r="H140" s="282" t="s">
        <v>1</v>
      </c>
      <c r="I140" s="284"/>
      <c r="J140" s="281"/>
      <c r="K140" s="281"/>
      <c r="L140" s="285"/>
      <c r="M140" s="286"/>
      <c r="N140" s="287"/>
      <c r="O140" s="287"/>
      <c r="P140" s="287"/>
      <c r="Q140" s="287"/>
      <c r="R140" s="287"/>
      <c r="S140" s="287"/>
      <c r="T140" s="28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9" t="s">
        <v>164</v>
      </c>
      <c r="AU140" s="289" t="s">
        <v>85</v>
      </c>
      <c r="AV140" s="15" t="s">
        <v>83</v>
      </c>
      <c r="AW140" s="15" t="s">
        <v>31</v>
      </c>
      <c r="AX140" s="15" t="s">
        <v>75</v>
      </c>
      <c r="AY140" s="289" t="s">
        <v>154</v>
      </c>
    </row>
    <row r="141" s="13" customFormat="1">
      <c r="A141" s="13"/>
      <c r="B141" s="257"/>
      <c r="C141" s="258"/>
      <c r="D141" s="259" t="s">
        <v>164</v>
      </c>
      <c r="E141" s="260" t="s">
        <v>1</v>
      </c>
      <c r="F141" s="261" t="s">
        <v>389</v>
      </c>
      <c r="G141" s="258"/>
      <c r="H141" s="262">
        <v>24.719999999999999</v>
      </c>
      <c r="I141" s="263"/>
      <c r="J141" s="258"/>
      <c r="K141" s="258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164</v>
      </c>
      <c r="AU141" s="268" t="s">
        <v>85</v>
      </c>
      <c r="AV141" s="13" t="s">
        <v>85</v>
      </c>
      <c r="AW141" s="13" t="s">
        <v>31</v>
      </c>
      <c r="AX141" s="13" t="s">
        <v>75</v>
      </c>
      <c r="AY141" s="268" t="s">
        <v>154</v>
      </c>
    </row>
    <row r="142" s="15" customFormat="1">
      <c r="A142" s="15"/>
      <c r="B142" s="280"/>
      <c r="C142" s="281"/>
      <c r="D142" s="259" t="s">
        <v>164</v>
      </c>
      <c r="E142" s="282" t="s">
        <v>1</v>
      </c>
      <c r="F142" s="283" t="s">
        <v>390</v>
      </c>
      <c r="G142" s="281"/>
      <c r="H142" s="282" t="s">
        <v>1</v>
      </c>
      <c r="I142" s="284"/>
      <c r="J142" s="281"/>
      <c r="K142" s="281"/>
      <c r="L142" s="285"/>
      <c r="M142" s="286"/>
      <c r="N142" s="287"/>
      <c r="O142" s="287"/>
      <c r="P142" s="287"/>
      <c r="Q142" s="287"/>
      <c r="R142" s="287"/>
      <c r="S142" s="287"/>
      <c r="T142" s="28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9" t="s">
        <v>164</v>
      </c>
      <c r="AU142" s="289" t="s">
        <v>85</v>
      </c>
      <c r="AV142" s="15" t="s">
        <v>83</v>
      </c>
      <c r="AW142" s="15" t="s">
        <v>31</v>
      </c>
      <c r="AX142" s="15" t="s">
        <v>75</v>
      </c>
      <c r="AY142" s="289" t="s">
        <v>154</v>
      </c>
    </row>
    <row r="143" s="13" customFormat="1">
      <c r="A143" s="13"/>
      <c r="B143" s="257"/>
      <c r="C143" s="258"/>
      <c r="D143" s="259" t="s">
        <v>164</v>
      </c>
      <c r="E143" s="260" t="s">
        <v>1</v>
      </c>
      <c r="F143" s="261" t="s">
        <v>391</v>
      </c>
      <c r="G143" s="258"/>
      <c r="H143" s="262">
        <v>342</v>
      </c>
      <c r="I143" s="263"/>
      <c r="J143" s="258"/>
      <c r="K143" s="258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164</v>
      </c>
      <c r="AU143" s="268" t="s">
        <v>85</v>
      </c>
      <c r="AV143" s="13" t="s">
        <v>85</v>
      </c>
      <c r="AW143" s="13" t="s">
        <v>31</v>
      </c>
      <c r="AX143" s="13" t="s">
        <v>75</v>
      </c>
      <c r="AY143" s="268" t="s">
        <v>154</v>
      </c>
    </row>
    <row r="144" s="14" customFormat="1">
      <c r="A144" s="14"/>
      <c r="B144" s="269"/>
      <c r="C144" s="270"/>
      <c r="D144" s="259" t="s">
        <v>164</v>
      </c>
      <c r="E144" s="271" t="s">
        <v>1</v>
      </c>
      <c r="F144" s="272" t="s">
        <v>166</v>
      </c>
      <c r="G144" s="270"/>
      <c r="H144" s="273">
        <v>576.72000000000003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164</v>
      </c>
      <c r="AU144" s="279" t="s">
        <v>85</v>
      </c>
      <c r="AV144" s="14" t="s">
        <v>162</v>
      </c>
      <c r="AW144" s="14" t="s">
        <v>31</v>
      </c>
      <c r="AX144" s="14" t="s">
        <v>83</v>
      </c>
      <c r="AY144" s="279" t="s">
        <v>154</v>
      </c>
    </row>
    <row r="145" s="2" customFormat="1" ht="55.5" customHeight="1">
      <c r="A145" s="38"/>
      <c r="B145" s="39"/>
      <c r="C145" s="290" t="s">
        <v>191</v>
      </c>
      <c r="D145" s="290" t="s">
        <v>198</v>
      </c>
      <c r="E145" s="291" t="s">
        <v>227</v>
      </c>
      <c r="F145" s="292" t="s">
        <v>228</v>
      </c>
      <c r="G145" s="293" t="s">
        <v>177</v>
      </c>
      <c r="H145" s="294">
        <v>342</v>
      </c>
      <c r="I145" s="295"/>
      <c r="J145" s="296">
        <f>ROUND(I145*H145,2)</f>
        <v>0</v>
      </c>
      <c r="K145" s="292" t="s">
        <v>160</v>
      </c>
      <c r="L145" s="44"/>
      <c r="M145" s="297" t="s">
        <v>1</v>
      </c>
      <c r="N145" s="298" t="s">
        <v>40</v>
      </c>
      <c r="O145" s="91"/>
      <c r="P145" s="253">
        <f>O145*H145</f>
        <v>0</v>
      </c>
      <c r="Q145" s="253">
        <v>0</v>
      </c>
      <c r="R145" s="253">
        <f>Q145*H145</f>
        <v>0</v>
      </c>
      <c r="S145" s="253">
        <v>0</v>
      </c>
      <c r="T145" s="25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5" t="s">
        <v>162</v>
      </c>
      <c r="AT145" s="255" t="s">
        <v>198</v>
      </c>
      <c r="AU145" s="255" t="s">
        <v>85</v>
      </c>
      <c r="AY145" s="17" t="s">
        <v>154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7" t="s">
        <v>83</v>
      </c>
      <c r="BK145" s="256">
        <f>ROUND(I145*H145,2)</f>
        <v>0</v>
      </c>
      <c r="BL145" s="17" t="s">
        <v>162</v>
      </c>
      <c r="BM145" s="255" t="s">
        <v>392</v>
      </c>
    </row>
    <row r="146" s="2" customFormat="1">
      <c r="A146" s="38"/>
      <c r="B146" s="39"/>
      <c r="C146" s="40"/>
      <c r="D146" s="259" t="s">
        <v>202</v>
      </c>
      <c r="E146" s="40"/>
      <c r="F146" s="299" t="s">
        <v>230</v>
      </c>
      <c r="G146" s="40"/>
      <c r="H146" s="40"/>
      <c r="I146" s="154"/>
      <c r="J146" s="40"/>
      <c r="K146" s="40"/>
      <c r="L146" s="44"/>
      <c r="M146" s="300"/>
      <c r="N146" s="30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202</v>
      </c>
      <c r="AU146" s="17" t="s">
        <v>85</v>
      </c>
    </row>
    <row r="147" s="15" customFormat="1">
      <c r="A147" s="15"/>
      <c r="B147" s="280"/>
      <c r="C147" s="281"/>
      <c r="D147" s="259" t="s">
        <v>164</v>
      </c>
      <c r="E147" s="282" t="s">
        <v>1</v>
      </c>
      <c r="F147" s="283" t="s">
        <v>393</v>
      </c>
      <c r="G147" s="281"/>
      <c r="H147" s="282" t="s">
        <v>1</v>
      </c>
      <c r="I147" s="284"/>
      <c r="J147" s="281"/>
      <c r="K147" s="281"/>
      <c r="L147" s="285"/>
      <c r="M147" s="286"/>
      <c r="N147" s="287"/>
      <c r="O147" s="287"/>
      <c r="P147" s="287"/>
      <c r="Q147" s="287"/>
      <c r="R147" s="287"/>
      <c r="S147" s="287"/>
      <c r="T147" s="28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9" t="s">
        <v>164</v>
      </c>
      <c r="AU147" s="289" t="s">
        <v>85</v>
      </c>
      <c r="AV147" s="15" t="s">
        <v>83</v>
      </c>
      <c r="AW147" s="15" t="s">
        <v>31</v>
      </c>
      <c r="AX147" s="15" t="s">
        <v>75</v>
      </c>
      <c r="AY147" s="289" t="s">
        <v>154</v>
      </c>
    </row>
    <row r="148" s="13" customFormat="1">
      <c r="A148" s="13"/>
      <c r="B148" s="257"/>
      <c r="C148" s="258"/>
      <c r="D148" s="259" t="s">
        <v>164</v>
      </c>
      <c r="E148" s="260" t="s">
        <v>1</v>
      </c>
      <c r="F148" s="261" t="s">
        <v>391</v>
      </c>
      <c r="G148" s="258"/>
      <c r="H148" s="262">
        <v>342</v>
      </c>
      <c r="I148" s="263"/>
      <c r="J148" s="258"/>
      <c r="K148" s="258"/>
      <c r="L148" s="264"/>
      <c r="M148" s="265"/>
      <c r="N148" s="266"/>
      <c r="O148" s="266"/>
      <c r="P148" s="266"/>
      <c r="Q148" s="266"/>
      <c r="R148" s="266"/>
      <c r="S148" s="266"/>
      <c r="T148" s="26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8" t="s">
        <v>164</v>
      </c>
      <c r="AU148" s="268" t="s">
        <v>85</v>
      </c>
      <c r="AV148" s="13" t="s">
        <v>85</v>
      </c>
      <c r="AW148" s="13" t="s">
        <v>31</v>
      </c>
      <c r="AX148" s="13" t="s">
        <v>75</v>
      </c>
      <c r="AY148" s="268" t="s">
        <v>154</v>
      </c>
    </row>
    <row r="149" s="14" customFormat="1">
      <c r="A149" s="14"/>
      <c r="B149" s="269"/>
      <c r="C149" s="270"/>
      <c r="D149" s="259" t="s">
        <v>164</v>
      </c>
      <c r="E149" s="271" t="s">
        <v>1</v>
      </c>
      <c r="F149" s="272" t="s">
        <v>166</v>
      </c>
      <c r="G149" s="270"/>
      <c r="H149" s="273">
        <v>342</v>
      </c>
      <c r="I149" s="274"/>
      <c r="J149" s="270"/>
      <c r="K149" s="270"/>
      <c r="L149" s="275"/>
      <c r="M149" s="276"/>
      <c r="N149" s="277"/>
      <c r="O149" s="277"/>
      <c r="P149" s="277"/>
      <c r="Q149" s="277"/>
      <c r="R149" s="277"/>
      <c r="S149" s="277"/>
      <c r="T149" s="27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9" t="s">
        <v>164</v>
      </c>
      <c r="AU149" s="279" t="s">
        <v>85</v>
      </c>
      <c r="AV149" s="14" t="s">
        <v>162</v>
      </c>
      <c r="AW149" s="14" t="s">
        <v>31</v>
      </c>
      <c r="AX149" s="14" t="s">
        <v>83</v>
      </c>
      <c r="AY149" s="279" t="s">
        <v>154</v>
      </c>
    </row>
    <row r="150" s="2" customFormat="1" ht="66.75" customHeight="1">
      <c r="A150" s="38"/>
      <c r="B150" s="39"/>
      <c r="C150" s="290" t="s">
        <v>197</v>
      </c>
      <c r="D150" s="290" t="s">
        <v>198</v>
      </c>
      <c r="E150" s="291" t="s">
        <v>394</v>
      </c>
      <c r="F150" s="292" t="s">
        <v>395</v>
      </c>
      <c r="G150" s="293" t="s">
        <v>209</v>
      </c>
      <c r="H150" s="294">
        <v>112</v>
      </c>
      <c r="I150" s="295"/>
      <c r="J150" s="296">
        <f>ROUND(I150*H150,2)</f>
        <v>0</v>
      </c>
      <c r="K150" s="292" t="s">
        <v>160</v>
      </c>
      <c r="L150" s="44"/>
      <c r="M150" s="297" t="s">
        <v>1</v>
      </c>
      <c r="N150" s="298" t="s">
        <v>40</v>
      </c>
      <c r="O150" s="91"/>
      <c r="P150" s="253">
        <f>O150*H150</f>
        <v>0</v>
      </c>
      <c r="Q150" s="253">
        <v>0</v>
      </c>
      <c r="R150" s="253">
        <f>Q150*H150</f>
        <v>0</v>
      </c>
      <c r="S150" s="253">
        <v>0</v>
      </c>
      <c r="T150" s="25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5" t="s">
        <v>162</v>
      </c>
      <c r="AT150" s="255" t="s">
        <v>198</v>
      </c>
      <c r="AU150" s="255" t="s">
        <v>85</v>
      </c>
      <c r="AY150" s="17" t="s">
        <v>154</v>
      </c>
      <c r="BE150" s="256">
        <f>IF(N150="základní",J150,0)</f>
        <v>0</v>
      </c>
      <c r="BF150" s="256">
        <f>IF(N150="snížená",J150,0)</f>
        <v>0</v>
      </c>
      <c r="BG150" s="256">
        <f>IF(N150="zákl. přenesená",J150,0)</f>
        <v>0</v>
      </c>
      <c r="BH150" s="256">
        <f>IF(N150="sníž. přenesená",J150,0)</f>
        <v>0</v>
      </c>
      <c r="BI150" s="256">
        <f>IF(N150="nulová",J150,0)</f>
        <v>0</v>
      </c>
      <c r="BJ150" s="17" t="s">
        <v>83</v>
      </c>
      <c r="BK150" s="256">
        <f>ROUND(I150*H150,2)</f>
        <v>0</v>
      </c>
      <c r="BL150" s="17" t="s">
        <v>162</v>
      </c>
      <c r="BM150" s="255" t="s">
        <v>396</v>
      </c>
    </row>
    <row r="151" s="2" customFormat="1">
      <c r="A151" s="38"/>
      <c r="B151" s="39"/>
      <c r="C151" s="40"/>
      <c r="D151" s="259" t="s">
        <v>202</v>
      </c>
      <c r="E151" s="40"/>
      <c r="F151" s="299" t="s">
        <v>397</v>
      </c>
      <c r="G151" s="40"/>
      <c r="H151" s="40"/>
      <c r="I151" s="154"/>
      <c r="J151" s="40"/>
      <c r="K151" s="40"/>
      <c r="L151" s="44"/>
      <c r="M151" s="300"/>
      <c r="N151" s="30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202</v>
      </c>
      <c r="AU151" s="17" t="s">
        <v>85</v>
      </c>
    </row>
    <row r="152" s="15" customFormat="1">
      <c r="A152" s="15"/>
      <c r="B152" s="280"/>
      <c r="C152" s="281"/>
      <c r="D152" s="259" t="s">
        <v>164</v>
      </c>
      <c r="E152" s="282" t="s">
        <v>1</v>
      </c>
      <c r="F152" s="283" t="s">
        <v>398</v>
      </c>
      <c r="G152" s="281"/>
      <c r="H152" s="282" t="s">
        <v>1</v>
      </c>
      <c r="I152" s="284"/>
      <c r="J152" s="281"/>
      <c r="K152" s="281"/>
      <c r="L152" s="285"/>
      <c r="M152" s="286"/>
      <c r="N152" s="287"/>
      <c r="O152" s="287"/>
      <c r="P152" s="287"/>
      <c r="Q152" s="287"/>
      <c r="R152" s="287"/>
      <c r="S152" s="287"/>
      <c r="T152" s="28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9" t="s">
        <v>164</v>
      </c>
      <c r="AU152" s="289" t="s">
        <v>85</v>
      </c>
      <c r="AV152" s="15" t="s">
        <v>83</v>
      </c>
      <c r="AW152" s="15" t="s">
        <v>31</v>
      </c>
      <c r="AX152" s="15" t="s">
        <v>75</v>
      </c>
      <c r="AY152" s="289" t="s">
        <v>154</v>
      </c>
    </row>
    <row r="153" s="13" customFormat="1">
      <c r="A153" s="13"/>
      <c r="B153" s="257"/>
      <c r="C153" s="258"/>
      <c r="D153" s="259" t="s">
        <v>164</v>
      </c>
      <c r="E153" s="260" t="s">
        <v>1</v>
      </c>
      <c r="F153" s="261" t="s">
        <v>399</v>
      </c>
      <c r="G153" s="258"/>
      <c r="H153" s="262">
        <v>112</v>
      </c>
      <c r="I153" s="263"/>
      <c r="J153" s="258"/>
      <c r="K153" s="258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164</v>
      </c>
      <c r="AU153" s="268" t="s">
        <v>85</v>
      </c>
      <c r="AV153" s="13" t="s">
        <v>85</v>
      </c>
      <c r="AW153" s="13" t="s">
        <v>31</v>
      </c>
      <c r="AX153" s="13" t="s">
        <v>75</v>
      </c>
      <c r="AY153" s="268" t="s">
        <v>154</v>
      </c>
    </row>
    <row r="154" s="14" customFormat="1">
      <c r="A154" s="14"/>
      <c r="B154" s="269"/>
      <c r="C154" s="270"/>
      <c r="D154" s="259" t="s">
        <v>164</v>
      </c>
      <c r="E154" s="271" t="s">
        <v>1</v>
      </c>
      <c r="F154" s="272" t="s">
        <v>166</v>
      </c>
      <c r="G154" s="270"/>
      <c r="H154" s="273">
        <v>112</v>
      </c>
      <c r="I154" s="274"/>
      <c r="J154" s="270"/>
      <c r="K154" s="270"/>
      <c r="L154" s="275"/>
      <c r="M154" s="276"/>
      <c r="N154" s="277"/>
      <c r="O154" s="277"/>
      <c r="P154" s="277"/>
      <c r="Q154" s="277"/>
      <c r="R154" s="277"/>
      <c r="S154" s="277"/>
      <c r="T154" s="27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9" t="s">
        <v>164</v>
      </c>
      <c r="AU154" s="279" t="s">
        <v>85</v>
      </c>
      <c r="AV154" s="14" t="s">
        <v>162</v>
      </c>
      <c r="AW154" s="14" t="s">
        <v>31</v>
      </c>
      <c r="AX154" s="14" t="s">
        <v>83</v>
      </c>
      <c r="AY154" s="279" t="s">
        <v>154</v>
      </c>
    </row>
    <row r="155" s="2" customFormat="1" ht="44.25" customHeight="1">
      <c r="A155" s="38"/>
      <c r="B155" s="39"/>
      <c r="C155" s="290" t="s">
        <v>206</v>
      </c>
      <c r="D155" s="290" t="s">
        <v>198</v>
      </c>
      <c r="E155" s="291" t="s">
        <v>400</v>
      </c>
      <c r="F155" s="292" t="s">
        <v>401</v>
      </c>
      <c r="G155" s="293" t="s">
        <v>209</v>
      </c>
      <c r="H155" s="294">
        <v>1400</v>
      </c>
      <c r="I155" s="295"/>
      <c r="J155" s="296">
        <f>ROUND(I155*H155,2)</f>
        <v>0</v>
      </c>
      <c r="K155" s="292" t="s">
        <v>160</v>
      </c>
      <c r="L155" s="44"/>
      <c r="M155" s="297" t="s">
        <v>1</v>
      </c>
      <c r="N155" s="298" t="s">
        <v>40</v>
      </c>
      <c r="O155" s="91"/>
      <c r="P155" s="253">
        <f>O155*H155</f>
        <v>0</v>
      </c>
      <c r="Q155" s="253">
        <v>0</v>
      </c>
      <c r="R155" s="253">
        <f>Q155*H155</f>
        <v>0</v>
      </c>
      <c r="S155" s="253">
        <v>0</v>
      </c>
      <c r="T155" s="25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5" t="s">
        <v>162</v>
      </c>
      <c r="AT155" s="255" t="s">
        <v>198</v>
      </c>
      <c r="AU155" s="255" t="s">
        <v>85</v>
      </c>
      <c r="AY155" s="17" t="s">
        <v>154</v>
      </c>
      <c r="BE155" s="256">
        <f>IF(N155="základní",J155,0)</f>
        <v>0</v>
      </c>
      <c r="BF155" s="256">
        <f>IF(N155="snížená",J155,0)</f>
        <v>0</v>
      </c>
      <c r="BG155" s="256">
        <f>IF(N155="zákl. přenesená",J155,0)</f>
        <v>0</v>
      </c>
      <c r="BH155" s="256">
        <f>IF(N155="sníž. přenesená",J155,0)</f>
        <v>0</v>
      </c>
      <c r="BI155" s="256">
        <f>IF(N155="nulová",J155,0)</f>
        <v>0</v>
      </c>
      <c r="BJ155" s="17" t="s">
        <v>83</v>
      </c>
      <c r="BK155" s="256">
        <f>ROUND(I155*H155,2)</f>
        <v>0</v>
      </c>
      <c r="BL155" s="17" t="s">
        <v>162</v>
      </c>
      <c r="BM155" s="255" t="s">
        <v>402</v>
      </c>
    </row>
    <row r="156" s="2" customFormat="1">
      <c r="A156" s="38"/>
      <c r="B156" s="39"/>
      <c r="C156" s="40"/>
      <c r="D156" s="259" t="s">
        <v>202</v>
      </c>
      <c r="E156" s="40"/>
      <c r="F156" s="299" t="s">
        <v>403</v>
      </c>
      <c r="G156" s="40"/>
      <c r="H156" s="40"/>
      <c r="I156" s="154"/>
      <c r="J156" s="40"/>
      <c r="K156" s="40"/>
      <c r="L156" s="44"/>
      <c r="M156" s="300"/>
      <c r="N156" s="30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202</v>
      </c>
      <c r="AU156" s="17" t="s">
        <v>85</v>
      </c>
    </row>
    <row r="157" s="15" customFormat="1">
      <c r="A157" s="15"/>
      <c r="B157" s="280"/>
      <c r="C157" s="281"/>
      <c r="D157" s="259" t="s">
        <v>164</v>
      </c>
      <c r="E157" s="282" t="s">
        <v>1</v>
      </c>
      <c r="F157" s="283" t="s">
        <v>398</v>
      </c>
      <c r="G157" s="281"/>
      <c r="H157" s="282" t="s">
        <v>1</v>
      </c>
      <c r="I157" s="284"/>
      <c r="J157" s="281"/>
      <c r="K157" s="281"/>
      <c r="L157" s="285"/>
      <c r="M157" s="286"/>
      <c r="N157" s="287"/>
      <c r="O157" s="287"/>
      <c r="P157" s="287"/>
      <c r="Q157" s="287"/>
      <c r="R157" s="287"/>
      <c r="S157" s="287"/>
      <c r="T157" s="28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9" t="s">
        <v>164</v>
      </c>
      <c r="AU157" s="289" t="s">
        <v>85</v>
      </c>
      <c r="AV157" s="15" t="s">
        <v>83</v>
      </c>
      <c r="AW157" s="15" t="s">
        <v>31</v>
      </c>
      <c r="AX157" s="15" t="s">
        <v>75</v>
      </c>
      <c r="AY157" s="289" t="s">
        <v>154</v>
      </c>
    </row>
    <row r="158" s="13" customFormat="1">
      <c r="A158" s="13"/>
      <c r="B158" s="257"/>
      <c r="C158" s="258"/>
      <c r="D158" s="259" t="s">
        <v>164</v>
      </c>
      <c r="E158" s="260" t="s">
        <v>1</v>
      </c>
      <c r="F158" s="261" t="s">
        <v>404</v>
      </c>
      <c r="G158" s="258"/>
      <c r="H158" s="262">
        <v>1400</v>
      </c>
      <c r="I158" s="263"/>
      <c r="J158" s="258"/>
      <c r="K158" s="258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164</v>
      </c>
      <c r="AU158" s="268" t="s">
        <v>85</v>
      </c>
      <c r="AV158" s="13" t="s">
        <v>85</v>
      </c>
      <c r="AW158" s="13" t="s">
        <v>31</v>
      </c>
      <c r="AX158" s="13" t="s">
        <v>75</v>
      </c>
      <c r="AY158" s="268" t="s">
        <v>154</v>
      </c>
    </row>
    <row r="159" s="14" customFormat="1">
      <c r="A159" s="14"/>
      <c r="B159" s="269"/>
      <c r="C159" s="270"/>
      <c r="D159" s="259" t="s">
        <v>164</v>
      </c>
      <c r="E159" s="271" t="s">
        <v>1</v>
      </c>
      <c r="F159" s="272" t="s">
        <v>166</v>
      </c>
      <c r="G159" s="270"/>
      <c r="H159" s="273">
        <v>1400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164</v>
      </c>
      <c r="AU159" s="279" t="s">
        <v>85</v>
      </c>
      <c r="AV159" s="14" t="s">
        <v>162</v>
      </c>
      <c r="AW159" s="14" t="s">
        <v>31</v>
      </c>
      <c r="AX159" s="14" t="s">
        <v>83</v>
      </c>
      <c r="AY159" s="279" t="s">
        <v>154</v>
      </c>
    </row>
    <row r="160" s="2" customFormat="1" ht="66.75" customHeight="1">
      <c r="A160" s="38"/>
      <c r="B160" s="39"/>
      <c r="C160" s="290" t="s">
        <v>161</v>
      </c>
      <c r="D160" s="290" t="s">
        <v>198</v>
      </c>
      <c r="E160" s="291" t="s">
        <v>207</v>
      </c>
      <c r="F160" s="292" t="s">
        <v>208</v>
      </c>
      <c r="G160" s="293" t="s">
        <v>209</v>
      </c>
      <c r="H160" s="294">
        <v>580</v>
      </c>
      <c r="I160" s="295"/>
      <c r="J160" s="296">
        <f>ROUND(I160*H160,2)</f>
        <v>0</v>
      </c>
      <c r="K160" s="292" t="s">
        <v>160</v>
      </c>
      <c r="L160" s="44"/>
      <c r="M160" s="297" t="s">
        <v>1</v>
      </c>
      <c r="N160" s="298" t="s">
        <v>40</v>
      </c>
      <c r="O160" s="91"/>
      <c r="P160" s="253">
        <f>O160*H160</f>
        <v>0</v>
      </c>
      <c r="Q160" s="253">
        <v>0</v>
      </c>
      <c r="R160" s="253">
        <f>Q160*H160</f>
        <v>0</v>
      </c>
      <c r="S160" s="253">
        <v>0</v>
      </c>
      <c r="T160" s="25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5" t="s">
        <v>162</v>
      </c>
      <c r="AT160" s="255" t="s">
        <v>198</v>
      </c>
      <c r="AU160" s="255" t="s">
        <v>85</v>
      </c>
      <c r="AY160" s="17" t="s">
        <v>154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7" t="s">
        <v>83</v>
      </c>
      <c r="BK160" s="256">
        <f>ROUND(I160*H160,2)</f>
        <v>0</v>
      </c>
      <c r="BL160" s="17" t="s">
        <v>162</v>
      </c>
      <c r="BM160" s="255" t="s">
        <v>405</v>
      </c>
    </row>
    <row r="161" s="2" customFormat="1">
      <c r="A161" s="38"/>
      <c r="B161" s="39"/>
      <c r="C161" s="40"/>
      <c r="D161" s="259" t="s">
        <v>202</v>
      </c>
      <c r="E161" s="40"/>
      <c r="F161" s="299" t="s">
        <v>211</v>
      </c>
      <c r="G161" s="40"/>
      <c r="H161" s="40"/>
      <c r="I161" s="154"/>
      <c r="J161" s="40"/>
      <c r="K161" s="40"/>
      <c r="L161" s="44"/>
      <c r="M161" s="300"/>
      <c r="N161" s="30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202</v>
      </c>
      <c r="AU161" s="17" t="s">
        <v>85</v>
      </c>
    </row>
    <row r="162" s="15" customFormat="1">
      <c r="A162" s="15"/>
      <c r="B162" s="280"/>
      <c r="C162" s="281"/>
      <c r="D162" s="259" t="s">
        <v>164</v>
      </c>
      <c r="E162" s="282" t="s">
        <v>1</v>
      </c>
      <c r="F162" s="283" t="s">
        <v>398</v>
      </c>
      <c r="G162" s="281"/>
      <c r="H162" s="282" t="s">
        <v>1</v>
      </c>
      <c r="I162" s="284"/>
      <c r="J162" s="281"/>
      <c r="K162" s="281"/>
      <c r="L162" s="285"/>
      <c r="M162" s="286"/>
      <c r="N162" s="287"/>
      <c r="O162" s="287"/>
      <c r="P162" s="287"/>
      <c r="Q162" s="287"/>
      <c r="R162" s="287"/>
      <c r="S162" s="287"/>
      <c r="T162" s="28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9" t="s">
        <v>164</v>
      </c>
      <c r="AU162" s="289" t="s">
        <v>85</v>
      </c>
      <c r="AV162" s="15" t="s">
        <v>83</v>
      </c>
      <c r="AW162" s="15" t="s">
        <v>31</v>
      </c>
      <c r="AX162" s="15" t="s">
        <v>75</v>
      </c>
      <c r="AY162" s="289" t="s">
        <v>154</v>
      </c>
    </row>
    <row r="163" s="13" customFormat="1">
      <c r="A163" s="13"/>
      <c r="B163" s="257"/>
      <c r="C163" s="258"/>
      <c r="D163" s="259" t="s">
        <v>164</v>
      </c>
      <c r="E163" s="260" t="s">
        <v>1</v>
      </c>
      <c r="F163" s="261" t="s">
        <v>406</v>
      </c>
      <c r="G163" s="258"/>
      <c r="H163" s="262">
        <v>350</v>
      </c>
      <c r="I163" s="263"/>
      <c r="J163" s="258"/>
      <c r="K163" s="258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164</v>
      </c>
      <c r="AU163" s="268" t="s">
        <v>85</v>
      </c>
      <c r="AV163" s="13" t="s">
        <v>85</v>
      </c>
      <c r="AW163" s="13" t="s">
        <v>31</v>
      </c>
      <c r="AX163" s="13" t="s">
        <v>75</v>
      </c>
      <c r="AY163" s="268" t="s">
        <v>154</v>
      </c>
    </row>
    <row r="164" s="15" customFormat="1">
      <c r="A164" s="15"/>
      <c r="B164" s="280"/>
      <c r="C164" s="281"/>
      <c r="D164" s="259" t="s">
        <v>164</v>
      </c>
      <c r="E164" s="282" t="s">
        <v>1</v>
      </c>
      <c r="F164" s="283" t="s">
        <v>407</v>
      </c>
      <c r="G164" s="281"/>
      <c r="H164" s="282" t="s">
        <v>1</v>
      </c>
      <c r="I164" s="284"/>
      <c r="J164" s="281"/>
      <c r="K164" s="281"/>
      <c r="L164" s="285"/>
      <c r="M164" s="286"/>
      <c r="N164" s="287"/>
      <c r="O164" s="287"/>
      <c r="P164" s="287"/>
      <c r="Q164" s="287"/>
      <c r="R164" s="287"/>
      <c r="S164" s="287"/>
      <c r="T164" s="28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9" t="s">
        <v>164</v>
      </c>
      <c r="AU164" s="289" t="s">
        <v>85</v>
      </c>
      <c r="AV164" s="15" t="s">
        <v>83</v>
      </c>
      <c r="AW164" s="15" t="s">
        <v>31</v>
      </c>
      <c r="AX164" s="15" t="s">
        <v>75</v>
      </c>
      <c r="AY164" s="289" t="s">
        <v>154</v>
      </c>
    </row>
    <row r="165" s="13" customFormat="1">
      <c r="A165" s="13"/>
      <c r="B165" s="257"/>
      <c r="C165" s="258"/>
      <c r="D165" s="259" t="s">
        <v>164</v>
      </c>
      <c r="E165" s="260" t="s">
        <v>1</v>
      </c>
      <c r="F165" s="261" t="s">
        <v>408</v>
      </c>
      <c r="G165" s="258"/>
      <c r="H165" s="262">
        <v>110</v>
      </c>
      <c r="I165" s="263"/>
      <c r="J165" s="258"/>
      <c r="K165" s="258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164</v>
      </c>
      <c r="AU165" s="268" t="s">
        <v>85</v>
      </c>
      <c r="AV165" s="13" t="s">
        <v>85</v>
      </c>
      <c r="AW165" s="13" t="s">
        <v>31</v>
      </c>
      <c r="AX165" s="13" t="s">
        <v>75</v>
      </c>
      <c r="AY165" s="268" t="s">
        <v>154</v>
      </c>
    </row>
    <row r="166" s="13" customFormat="1">
      <c r="A166" s="13"/>
      <c r="B166" s="257"/>
      <c r="C166" s="258"/>
      <c r="D166" s="259" t="s">
        <v>164</v>
      </c>
      <c r="E166" s="260" t="s">
        <v>1</v>
      </c>
      <c r="F166" s="261" t="s">
        <v>409</v>
      </c>
      <c r="G166" s="258"/>
      <c r="H166" s="262">
        <v>120</v>
      </c>
      <c r="I166" s="263"/>
      <c r="J166" s="258"/>
      <c r="K166" s="258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164</v>
      </c>
      <c r="AU166" s="268" t="s">
        <v>85</v>
      </c>
      <c r="AV166" s="13" t="s">
        <v>85</v>
      </c>
      <c r="AW166" s="13" t="s">
        <v>31</v>
      </c>
      <c r="AX166" s="13" t="s">
        <v>75</v>
      </c>
      <c r="AY166" s="268" t="s">
        <v>154</v>
      </c>
    </row>
    <row r="167" s="14" customFormat="1">
      <c r="A167" s="14"/>
      <c r="B167" s="269"/>
      <c r="C167" s="270"/>
      <c r="D167" s="259" t="s">
        <v>164</v>
      </c>
      <c r="E167" s="271" t="s">
        <v>1</v>
      </c>
      <c r="F167" s="272" t="s">
        <v>166</v>
      </c>
      <c r="G167" s="270"/>
      <c r="H167" s="273">
        <v>580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164</v>
      </c>
      <c r="AU167" s="279" t="s">
        <v>85</v>
      </c>
      <c r="AV167" s="14" t="s">
        <v>162</v>
      </c>
      <c r="AW167" s="14" t="s">
        <v>31</v>
      </c>
      <c r="AX167" s="14" t="s">
        <v>83</v>
      </c>
      <c r="AY167" s="279" t="s">
        <v>154</v>
      </c>
    </row>
    <row r="168" s="2" customFormat="1" ht="44.25" customHeight="1">
      <c r="A168" s="38"/>
      <c r="B168" s="39"/>
      <c r="C168" s="290" t="s">
        <v>221</v>
      </c>
      <c r="D168" s="290" t="s">
        <v>198</v>
      </c>
      <c r="E168" s="291" t="s">
        <v>214</v>
      </c>
      <c r="F168" s="292" t="s">
        <v>215</v>
      </c>
      <c r="G168" s="293" t="s">
        <v>216</v>
      </c>
      <c r="H168" s="294">
        <v>1500</v>
      </c>
      <c r="I168" s="295"/>
      <c r="J168" s="296">
        <f>ROUND(I168*H168,2)</f>
        <v>0</v>
      </c>
      <c r="K168" s="292" t="s">
        <v>160</v>
      </c>
      <c r="L168" s="44"/>
      <c r="M168" s="297" t="s">
        <v>1</v>
      </c>
      <c r="N168" s="298" t="s">
        <v>40</v>
      </c>
      <c r="O168" s="91"/>
      <c r="P168" s="253">
        <f>O168*H168</f>
        <v>0</v>
      </c>
      <c r="Q168" s="253">
        <v>0</v>
      </c>
      <c r="R168" s="253">
        <f>Q168*H168</f>
        <v>0</v>
      </c>
      <c r="S168" s="253">
        <v>0</v>
      </c>
      <c r="T168" s="25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5" t="s">
        <v>162</v>
      </c>
      <c r="AT168" s="255" t="s">
        <v>198</v>
      </c>
      <c r="AU168" s="255" t="s">
        <v>85</v>
      </c>
      <c r="AY168" s="17" t="s">
        <v>154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7" t="s">
        <v>83</v>
      </c>
      <c r="BK168" s="256">
        <f>ROUND(I168*H168,2)</f>
        <v>0</v>
      </c>
      <c r="BL168" s="17" t="s">
        <v>162</v>
      </c>
      <c r="BM168" s="255" t="s">
        <v>410</v>
      </c>
    </row>
    <row r="169" s="2" customFormat="1">
      <c r="A169" s="38"/>
      <c r="B169" s="39"/>
      <c r="C169" s="40"/>
      <c r="D169" s="259" t="s">
        <v>202</v>
      </c>
      <c r="E169" s="40"/>
      <c r="F169" s="299" t="s">
        <v>218</v>
      </c>
      <c r="G169" s="40"/>
      <c r="H169" s="40"/>
      <c r="I169" s="154"/>
      <c r="J169" s="40"/>
      <c r="K169" s="40"/>
      <c r="L169" s="44"/>
      <c r="M169" s="300"/>
      <c r="N169" s="30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85</v>
      </c>
    </row>
    <row r="170" s="15" customFormat="1">
      <c r="A170" s="15"/>
      <c r="B170" s="280"/>
      <c r="C170" s="281"/>
      <c r="D170" s="259" t="s">
        <v>164</v>
      </c>
      <c r="E170" s="282" t="s">
        <v>1</v>
      </c>
      <c r="F170" s="283" t="s">
        <v>411</v>
      </c>
      <c r="G170" s="281"/>
      <c r="H170" s="282" t="s">
        <v>1</v>
      </c>
      <c r="I170" s="284"/>
      <c r="J170" s="281"/>
      <c r="K170" s="281"/>
      <c r="L170" s="285"/>
      <c r="M170" s="286"/>
      <c r="N170" s="287"/>
      <c r="O170" s="287"/>
      <c r="P170" s="287"/>
      <c r="Q170" s="287"/>
      <c r="R170" s="287"/>
      <c r="S170" s="287"/>
      <c r="T170" s="28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9" t="s">
        <v>164</v>
      </c>
      <c r="AU170" s="289" t="s">
        <v>85</v>
      </c>
      <c r="AV170" s="15" t="s">
        <v>83</v>
      </c>
      <c r="AW170" s="15" t="s">
        <v>31</v>
      </c>
      <c r="AX170" s="15" t="s">
        <v>75</v>
      </c>
      <c r="AY170" s="289" t="s">
        <v>154</v>
      </c>
    </row>
    <row r="171" s="13" customFormat="1">
      <c r="A171" s="13"/>
      <c r="B171" s="257"/>
      <c r="C171" s="258"/>
      <c r="D171" s="259" t="s">
        <v>164</v>
      </c>
      <c r="E171" s="260" t="s">
        <v>1</v>
      </c>
      <c r="F171" s="261" t="s">
        <v>412</v>
      </c>
      <c r="G171" s="258"/>
      <c r="H171" s="262">
        <v>1500</v>
      </c>
      <c r="I171" s="263"/>
      <c r="J171" s="258"/>
      <c r="K171" s="258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164</v>
      </c>
      <c r="AU171" s="268" t="s">
        <v>85</v>
      </c>
      <c r="AV171" s="13" t="s">
        <v>85</v>
      </c>
      <c r="AW171" s="13" t="s">
        <v>31</v>
      </c>
      <c r="AX171" s="13" t="s">
        <v>75</v>
      </c>
      <c r="AY171" s="268" t="s">
        <v>154</v>
      </c>
    </row>
    <row r="172" s="14" customFormat="1">
      <c r="A172" s="14"/>
      <c r="B172" s="269"/>
      <c r="C172" s="270"/>
      <c r="D172" s="259" t="s">
        <v>164</v>
      </c>
      <c r="E172" s="271" t="s">
        <v>1</v>
      </c>
      <c r="F172" s="272" t="s">
        <v>166</v>
      </c>
      <c r="G172" s="270"/>
      <c r="H172" s="273">
        <v>1500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9" t="s">
        <v>164</v>
      </c>
      <c r="AU172" s="279" t="s">
        <v>85</v>
      </c>
      <c r="AV172" s="14" t="s">
        <v>162</v>
      </c>
      <c r="AW172" s="14" t="s">
        <v>31</v>
      </c>
      <c r="AX172" s="14" t="s">
        <v>83</v>
      </c>
      <c r="AY172" s="279" t="s">
        <v>154</v>
      </c>
    </row>
    <row r="173" s="2" customFormat="1" ht="44.25" customHeight="1">
      <c r="A173" s="38"/>
      <c r="B173" s="39"/>
      <c r="C173" s="290" t="s">
        <v>110</v>
      </c>
      <c r="D173" s="290" t="s">
        <v>198</v>
      </c>
      <c r="E173" s="291" t="s">
        <v>413</v>
      </c>
      <c r="F173" s="292" t="s">
        <v>414</v>
      </c>
      <c r="G173" s="293" t="s">
        <v>216</v>
      </c>
      <c r="H173" s="294">
        <v>1990</v>
      </c>
      <c r="I173" s="295"/>
      <c r="J173" s="296">
        <f>ROUND(I173*H173,2)</f>
        <v>0</v>
      </c>
      <c r="K173" s="292" t="s">
        <v>160</v>
      </c>
      <c r="L173" s="44"/>
      <c r="M173" s="297" t="s">
        <v>1</v>
      </c>
      <c r="N173" s="298" t="s">
        <v>40</v>
      </c>
      <c r="O173" s="91"/>
      <c r="P173" s="253">
        <f>O173*H173</f>
        <v>0</v>
      </c>
      <c r="Q173" s="253">
        <v>0</v>
      </c>
      <c r="R173" s="253">
        <f>Q173*H173</f>
        <v>0</v>
      </c>
      <c r="S173" s="253">
        <v>0</v>
      </c>
      <c r="T173" s="25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5" t="s">
        <v>162</v>
      </c>
      <c r="AT173" s="255" t="s">
        <v>198</v>
      </c>
      <c r="AU173" s="255" t="s">
        <v>85</v>
      </c>
      <c r="AY173" s="17" t="s">
        <v>154</v>
      </c>
      <c r="BE173" s="256">
        <f>IF(N173="základní",J173,0)</f>
        <v>0</v>
      </c>
      <c r="BF173" s="256">
        <f>IF(N173="snížená",J173,0)</f>
        <v>0</v>
      </c>
      <c r="BG173" s="256">
        <f>IF(N173="zákl. přenesená",J173,0)</f>
        <v>0</v>
      </c>
      <c r="BH173" s="256">
        <f>IF(N173="sníž. přenesená",J173,0)</f>
        <v>0</v>
      </c>
      <c r="BI173" s="256">
        <f>IF(N173="nulová",J173,0)</f>
        <v>0</v>
      </c>
      <c r="BJ173" s="17" t="s">
        <v>83</v>
      </c>
      <c r="BK173" s="256">
        <f>ROUND(I173*H173,2)</f>
        <v>0</v>
      </c>
      <c r="BL173" s="17" t="s">
        <v>162</v>
      </c>
      <c r="BM173" s="255" t="s">
        <v>415</v>
      </c>
    </row>
    <row r="174" s="2" customFormat="1">
      <c r="A174" s="38"/>
      <c r="B174" s="39"/>
      <c r="C174" s="40"/>
      <c r="D174" s="259" t="s">
        <v>202</v>
      </c>
      <c r="E174" s="40"/>
      <c r="F174" s="299" t="s">
        <v>416</v>
      </c>
      <c r="G174" s="40"/>
      <c r="H174" s="40"/>
      <c r="I174" s="154"/>
      <c r="J174" s="40"/>
      <c r="K174" s="40"/>
      <c r="L174" s="44"/>
      <c r="M174" s="300"/>
      <c r="N174" s="30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85</v>
      </c>
    </row>
    <row r="175" s="13" customFormat="1">
      <c r="A175" s="13"/>
      <c r="B175" s="257"/>
      <c r="C175" s="258"/>
      <c r="D175" s="259" t="s">
        <v>164</v>
      </c>
      <c r="E175" s="260" t="s">
        <v>1</v>
      </c>
      <c r="F175" s="261" t="s">
        <v>417</v>
      </c>
      <c r="G175" s="258"/>
      <c r="H175" s="262">
        <v>1990</v>
      </c>
      <c r="I175" s="263"/>
      <c r="J175" s="258"/>
      <c r="K175" s="258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164</v>
      </c>
      <c r="AU175" s="268" t="s">
        <v>85</v>
      </c>
      <c r="AV175" s="13" t="s">
        <v>85</v>
      </c>
      <c r="AW175" s="13" t="s">
        <v>31</v>
      </c>
      <c r="AX175" s="13" t="s">
        <v>75</v>
      </c>
      <c r="AY175" s="268" t="s">
        <v>154</v>
      </c>
    </row>
    <row r="176" s="14" customFormat="1">
      <c r="A176" s="14"/>
      <c r="B176" s="269"/>
      <c r="C176" s="270"/>
      <c r="D176" s="259" t="s">
        <v>164</v>
      </c>
      <c r="E176" s="271" t="s">
        <v>1</v>
      </c>
      <c r="F176" s="272" t="s">
        <v>166</v>
      </c>
      <c r="G176" s="270"/>
      <c r="H176" s="273">
        <v>1990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9" t="s">
        <v>164</v>
      </c>
      <c r="AU176" s="279" t="s">
        <v>85</v>
      </c>
      <c r="AV176" s="14" t="s">
        <v>162</v>
      </c>
      <c r="AW176" s="14" t="s">
        <v>31</v>
      </c>
      <c r="AX176" s="14" t="s">
        <v>83</v>
      </c>
      <c r="AY176" s="279" t="s">
        <v>154</v>
      </c>
    </row>
    <row r="177" s="2" customFormat="1" ht="168" customHeight="1">
      <c r="A177" s="38"/>
      <c r="B177" s="39"/>
      <c r="C177" s="290" t="s">
        <v>113</v>
      </c>
      <c r="D177" s="290" t="s">
        <v>198</v>
      </c>
      <c r="E177" s="291" t="s">
        <v>237</v>
      </c>
      <c r="F177" s="292" t="s">
        <v>238</v>
      </c>
      <c r="G177" s="293" t="s">
        <v>239</v>
      </c>
      <c r="H177" s="294">
        <v>0.57399999999999995</v>
      </c>
      <c r="I177" s="295"/>
      <c r="J177" s="296">
        <f>ROUND(I177*H177,2)</f>
        <v>0</v>
      </c>
      <c r="K177" s="292" t="s">
        <v>160</v>
      </c>
      <c r="L177" s="44"/>
      <c r="M177" s="297" t="s">
        <v>1</v>
      </c>
      <c r="N177" s="298" t="s">
        <v>40</v>
      </c>
      <c r="O177" s="91"/>
      <c r="P177" s="253">
        <f>O177*H177</f>
        <v>0</v>
      </c>
      <c r="Q177" s="253">
        <v>0</v>
      </c>
      <c r="R177" s="253">
        <f>Q177*H177</f>
        <v>0</v>
      </c>
      <c r="S177" s="253">
        <v>0</v>
      </c>
      <c r="T177" s="25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5" t="s">
        <v>162</v>
      </c>
      <c r="AT177" s="255" t="s">
        <v>198</v>
      </c>
      <c r="AU177" s="255" t="s">
        <v>85</v>
      </c>
      <c r="AY177" s="17" t="s">
        <v>154</v>
      </c>
      <c r="BE177" s="256">
        <f>IF(N177="základní",J177,0)</f>
        <v>0</v>
      </c>
      <c r="BF177" s="256">
        <f>IF(N177="snížená",J177,0)</f>
        <v>0</v>
      </c>
      <c r="BG177" s="256">
        <f>IF(N177="zákl. přenesená",J177,0)</f>
        <v>0</v>
      </c>
      <c r="BH177" s="256">
        <f>IF(N177="sníž. přenesená",J177,0)</f>
        <v>0</v>
      </c>
      <c r="BI177" s="256">
        <f>IF(N177="nulová",J177,0)</f>
        <v>0</v>
      </c>
      <c r="BJ177" s="17" t="s">
        <v>83</v>
      </c>
      <c r="BK177" s="256">
        <f>ROUND(I177*H177,2)</f>
        <v>0</v>
      </c>
      <c r="BL177" s="17" t="s">
        <v>162</v>
      </c>
      <c r="BM177" s="255" t="s">
        <v>418</v>
      </c>
    </row>
    <row r="178" s="2" customFormat="1">
      <c r="A178" s="38"/>
      <c r="B178" s="39"/>
      <c r="C178" s="40"/>
      <c r="D178" s="259" t="s">
        <v>202</v>
      </c>
      <c r="E178" s="40"/>
      <c r="F178" s="299" t="s">
        <v>241</v>
      </c>
      <c r="G178" s="40"/>
      <c r="H178" s="40"/>
      <c r="I178" s="154"/>
      <c r="J178" s="40"/>
      <c r="K178" s="40"/>
      <c r="L178" s="44"/>
      <c r="M178" s="300"/>
      <c r="N178" s="30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202</v>
      </c>
      <c r="AU178" s="17" t="s">
        <v>85</v>
      </c>
    </row>
    <row r="179" s="15" customFormat="1">
      <c r="A179" s="15"/>
      <c r="B179" s="280"/>
      <c r="C179" s="281"/>
      <c r="D179" s="259" t="s">
        <v>164</v>
      </c>
      <c r="E179" s="282" t="s">
        <v>1</v>
      </c>
      <c r="F179" s="283" t="s">
        <v>419</v>
      </c>
      <c r="G179" s="281"/>
      <c r="H179" s="282" t="s">
        <v>1</v>
      </c>
      <c r="I179" s="284"/>
      <c r="J179" s="281"/>
      <c r="K179" s="281"/>
      <c r="L179" s="285"/>
      <c r="M179" s="286"/>
      <c r="N179" s="287"/>
      <c r="O179" s="287"/>
      <c r="P179" s="287"/>
      <c r="Q179" s="287"/>
      <c r="R179" s="287"/>
      <c r="S179" s="287"/>
      <c r="T179" s="28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9" t="s">
        <v>164</v>
      </c>
      <c r="AU179" s="289" t="s">
        <v>85</v>
      </c>
      <c r="AV179" s="15" t="s">
        <v>83</v>
      </c>
      <c r="AW179" s="15" t="s">
        <v>31</v>
      </c>
      <c r="AX179" s="15" t="s">
        <v>75</v>
      </c>
      <c r="AY179" s="289" t="s">
        <v>154</v>
      </c>
    </row>
    <row r="180" s="13" customFormat="1">
      <c r="A180" s="13"/>
      <c r="B180" s="257"/>
      <c r="C180" s="258"/>
      <c r="D180" s="259" t="s">
        <v>164</v>
      </c>
      <c r="E180" s="260" t="s">
        <v>1</v>
      </c>
      <c r="F180" s="261" t="s">
        <v>420</v>
      </c>
      <c r="G180" s="258"/>
      <c r="H180" s="262">
        <v>0.59999999999999998</v>
      </c>
      <c r="I180" s="263"/>
      <c r="J180" s="258"/>
      <c r="K180" s="258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164</v>
      </c>
      <c r="AU180" s="268" t="s">
        <v>85</v>
      </c>
      <c r="AV180" s="13" t="s">
        <v>85</v>
      </c>
      <c r="AW180" s="13" t="s">
        <v>31</v>
      </c>
      <c r="AX180" s="13" t="s">
        <v>75</v>
      </c>
      <c r="AY180" s="268" t="s">
        <v>154</v>
      </c>
    </row>
    <row r="181" s="13" customFormat="1">
      <c r="A181" s="13"/>
      <c r="B181" s="257"/>
      <c r="C181" s="258"/>
      <c r="D181" s="259" t="s">
        <v>164</v>
      </c>
      <c r="E181" s="260" t="s">
        <v>1</v>
      </c>
      <c r="F181" s="261" t="s">
        <v>421</v>
      </c>
      <c r="G181" s="258"/>
      <c r="H181" s="262">
        <v>-0.025999999999999999</v>
      </c>
      <c r="I181" s="263"/>
      <c r="J181" s="258"/>
      <c r="K181" s="258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164</v>
      </c>
      <c r="AU181" s="268" t="s">
        <v>85</v>
      </c>
      <c r="AV181" s="13" t="s">
        <v>85</v>
      </c>
      <c r="AW181" s="13" t="s">
        <v>31</v>
      </c>
      <c r="AX181" s="13" t="s">
        <v>75</v>
      </c>
      <c r="AY181" s="268" t="s">
        <v>154</v>
      </c>
    </row>
    <row r="182" s="14" customFormat="1">
      <c r="A182" s="14"/>
      <c r="B182" s="269"/>
      <c r="C182" s="270"/>
      <c r="D182" s="259" t="s">
        <v>164</v>
      </c>
      <c r="E182" s="271" t="s">
        <v>1</v>
      </c>
      <c r="F182" s="272" t="s">
        <v>166</v>
      </c>
      <c r="G182" s="270"/>
      <c r="H182" s="273">
        <v>0.57399999999999995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9" t="s">
        <v>164</v>
      </c>
      <c r="AU182" s="279" t="s">
        <v>85</v>
      </c>
      <c r="AV182" s="14" t="s">
        <v>162</v>
      </c>
      <c r="AW182" s="14" t="s">
        <v>31</v>
      </c>
      <c r="AX182" s="14" t="s">
        <v>83</v>
      </c>
      <c r="AY182" s="279" t="s">
        <v>154</v>
      </c>
    </row>
    <row r="183" s="2" customFormat="1" ht="66.75" customHeight="1">
      <c r="A183" s="38"/>
      <c r="B183" s="39"/>
      <c r="C183" s="290" t="s">
        <v>123</v>
      </c>
      <c r="D183" s="290" t="s">
        <v>198</v>
      </c>
      <c r="E183" s="291" t="s">
        <v>256</v>
      </c>
      <c r="F183" s="292" t="s">
        <v>257</v>
      </c>
      <c r="G183" s="293" t="s">
        <v>209</v>
      </c>
      <c r="H183" s="294">
        <v>1265.4000000000001</v>
      </c>
      <c r="I183" s="295"/>
      <c r="J183" s="296">
        <f>ROUND(I183*H183,2)</f>
        <v>0</v>
      </c>
      <c r="K183" s="292" t="s">
        <v>160</v>
      </c>
      <c r="L183" s="44"/>
      <c r="M183" s="297" t="s">
        <v>1</v>
      </c>
      <c r="N183" s="298" t="s">
        <v>40</v>
      </c>
      <c r="O183" s="91"/>
      <c r="P183" s="253">
        <f>O183*H183</f>
        <v>0</v>
      </c>
      <c r="Q183" s="253">
        <v>0</v>
      </c>
      <c r="R183" s="253">
        <f>Q183*H183</f>
        <v>0</v>
      </c>
      <c r="S183" s="253">
        <v>0</v>
      </c>
      <c r="T183" s="25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5" t="s">
        <v>162</v>
      </c>
      <c r="AT183" s="255" t="s">
        <v>198</v>
      </c>
      <c r="AU183" s="255" t="s">
        <v>85</v>
      </c>
      <c r="AY183" s="17" t="s">
        <v>154</v>
      </c>
      <c r="BE183" s="256">
        <f>IF(N183="základní",J183,0)</f>
        <v>0</v>
      </c>
      <c r="BF183" s="256">
        <f>IF(N183="snížená",J183,0)</f>
        <v>0</v>
      </c>
      <c r="BG183" s="256">
        <f>IF(N183="zákl. přenesená",J183,0)</f>
        <v>0</v>
      </c>
      <c r="BH183" s="256">
        <f>IF(N183="sníž. přenesená",J183,0)</f>
        <v>0</v>
      </c>
      <c r="BI183" s="256">
        <f>IF(N183="nulová",J183,0)</f>
        <v>0</v>
      </c>
      <c r="BJ183" s="17" t="s">
        <v>83</v>
      </c>
      <c r="BK183" s="256">
        <f>ROUND(I183*H183,2)</f>
        <v>0</v>
      </c>
      <c r="BL183" s="17" t="s">
        <v>162</v>
      </c>
      <c r="BM183" s="255" t="s">
        <v>422</v>
      </c>
    </row>
    <row r="184" s="2" customFormat="1">
      <c r="A184" s="38"/>
      <c r="B184" s="39"/>
      <c r="C184" s="40"/>
      <c r="D184" s="259" t="s">
        <v>202</v>
      </c>
      <c r="E184" s="40"/>
      <c r="F184" s="299" t="s">
        <v>259</v>
      </c>
      <c r="G184" s="40"/>
      <c r="H184" s="40"/>
      <c r="I184" s="154"/>
      <c r="J184" s="40"/>
      <c r="K184" s="40"/>
      <c r="L184" s="44"/>
      <c r="M184" s="300"/>
      <c r="N184" s="30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202</v>
      </c>
      <c r="AU184" s="17" t="s">
        <v>85</v>
      </c>
    </row>
    <row r="185" s="15" customFormat="1">
      <c r="A185" s="15"/>
      <c r="B185" s="280"/>
      <c r="C185" s="281"/>
      <c r="D185" s="259" t="s">
        <v>164</v>
      </c>
      <c r="E185" s="282" t="s">
        <v>1</v>
      </c>
      <c r="F185" s="283" t="s">
        <v>423</v>
      </c>
      <c r="G185" s="281"/>
      <c r="H185" s="282" t="s">
        <v>1</v>
      </c>
      <c r="I185" s="284"/>
      <c r="J185" s="281"/>
      <c r="K185" s="281"/>
      <c r="L185" s="285"/>
      <c r="M185" s="286"/>
      <c r="N185" s="287"/>
      <c r="O185" s="287"/>
      <c r="P185" s="287"/>
      <c r="Q185" s="287"/>
      <c r="R185" s="287"/>
      <c r="S185" s="287"/>
      <c r="T185" s="28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9" t="s">
        <v>164</v>
      </c>
      <c r="AU185" s="289" t="s">
        <v>85</v>
      </c>
      <c r="AV185" s="15" t="s">
        <v>83</v>
      </c>
      <c r="AW185" s="15" t="s">
        <v>31</v>
      </c>
      <c r="AX185" s="15" t="s">
        <v>75</v>
      </c>
      <c r="AY185" s="289" t="s">
        <v>154</v>
      </c>
    </row>
    <row r="186" s="13" customFormat="1">
      <c r="A186" s="13"/>
      <c r="B186" s="257"/>
      <c r="C186" s="258"/>
      <c r="D186" s="259" t="s">
        <v>164</v>
      </c>
      <c r="E186" s="260" t="s">
        <v>1</v>
      </c>
      <c r="F186" s="261" t="s">
        <v>424</v>
      </c>
      <c r="G186" s="258"/>
      <c r="H186" s="262">
        <v>1320</v>
      </c>
      <c r="I186" s="263"/>
      <c r="J186" s="258"/>
      <c r="K186" s="258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164</v>
      </c>
      <c r="AU186" s="268" t="s">
        <v>85</v>
      </c>
      <c r="AV186" s="13" t="s">
        <v>85</v>
      </c>
      <c r="AW186" s="13" t="s">
        <v>31</v>
      </c>
      <c r="AX186" s="13" t="s">
        <v>75</v>
      </c>
      <c r="AY186" s="268" t="s">
        <v>154</v>
      </c>
    </row>
    <row r="187" s="13" customFormat="1">
      <c r="A187" s="13"/>
      <c r="B187" s="257"/>
      <c r="C187" s="258"/>
      <c r="D187" s="259" t="s">
        <v>164</v>
      </c>
      <c r="E187" s="260" t="s">
        <v>1</v>
      </c>
      <c r="F187" s="261" t="s">
        <v>425</v>
      </c>
      <c r="G187" s="258"/>
      <c r="H187" s="262">
        <v>-54.600000000000001</v>
      </c>
      <c r="I187" s="263"/>
      <c r="J187" s="258"/>
      <c r="K187" s="258"/>
      <c r="L187" s="264"/>
      <c r="M187" s="265"/>
      <c r="N187" s="266"/>
      <c r="O187" s="266"/>
      <c r="P187" s="266"/>
      <c r="Q187" s="266"/>
      <c r="R187" s="266"/>
      <c r="S187" s="266"/>
      <c r="T187" s="26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8" t="s">
        <v>164</v>
      </c>
      <c r="AU187" s="268" t="s">
        <v>85</v>
      </c>
      <c r="AV187" s="13" t="s">
        <v>85</v>
      </c>
      <c r="AW187" s="13" t="s">
        <v>31</v>
      </c>
      <c r="AX187" s="13" t="s">
        <v>75</v>
      </c>
      <c r="AY187" s="268" t="s">
        <v>154</v>
      </c>
    </row>
    <row r="188" s="14" customFormat="1">
      <c r="A188" s="14"/>
      <c r="B188" s="269"/>
      <c r="C188" s="270"/>
      <c r="D188" s="259" t="s">
        <v>164</v>
      </c>
      <c r="E188" s="271" t="s">
        <v>1</v>
      </c>
      <c r="F188" s="272" t="s">
        <v>166</v>
      </c>
      <c r="G188" s="270"/>
      <c r="H188" s="273">
        <v>1265.4000000000001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9" t="s">
        <v>164</v>
      </c>
      <c r="AU188" s="279" t="s">
        <v>85</v>
      </c>
      <c r="AV188" s="14" t="s">
        <v>162</v>
      </c>
      <c r="AW188" s="14" t="s">
        <v>31</v>
      </c>
      <c r="AX188" s="14" t="s">
        <v>83</v>
      </c>
      <c r="AY188" s="279" t="s">
        <v>154</v>
      </c>
    </row>
    <row r="189" s="2" customFormat="1" ht="44.25" customHeight="1">
      <c r="A189" s="38"/>
      <c r="B189" s="39"/>
      <c r="C189" s="290" t="s">
        <v>243</v>
      </c>
      <c r="D189" s="290" t="s">
        <v>198</v>
      </c>
      <c r="E189" s="291" t="s">
        <v>286</v>
      </c>
      <c r="F189" s="292" t="s">
        <v>287</v>
      </c>
      <c r="G189" s="293" t="s">
        <v>159</v>
      </c>
      <c r="H189" s="294">
        <v>85</v>
      </c>
      <c r="I189" s="295"/>
      <c r="J189" s="296">
        <f>ROUND(I189*H189,2)</f>
        <v>0</v>
      </c>
      <c r="K189" s="292" t="s">
        <v>160</v>
      </c>
      <c r="L189" s="44"/>
      <c r="M189" s="297" t="s">
        <v>1</v>
      </c>
      <c r="N189" s="298" t="s">
        <v>40</v>
      </c>
      <c r="O189" s="91"/>
      <c r="P189" s="253">
        <f>O189*H189</f>
        <v>0</v>
      </c>
      <c r="Q189" s="253">
        <v>0</v>
      </c>
      <c r="R189" s="253">
        <f>Q189*H189</f>
        <v>0</v>
      </c>
      <c r="S189" s="253">
        <v>0</v>
      </c>
      <c r="T189" s="25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5" t="s">
        <v>162</v>
      </c>
      <c r="AT189" s="255" t="s">
        <v>198</v>
      </c>
      <c r="AU189" s="255" t="s">
        <v>85</v>
      </c>
      <c r="AY189" s="17" t="s">
        <v>154</v>
      </c>
      <c r="BE189" s="256">
        <f>IF(N189="základní",J189,0)</f>
        <v>0</v>
      </c>
      <c r="BF189" s="256">
        <f>IF(N189="snížená",J189,0)</f>
        <v>0</v>
      </c>
      <c r="BG189" s="256">
        <f>IF(N189="zákl. přenesená",J189,0)</f>
        <v>0</v>
      </c>
      <c r="BH189" s="256">
        <f>IF(N189="sníž. přenesená",J189,0)</f>
        <v>0</v>
      </c>
      <c r="BI189" s="256">
        <f>IF(N189="nulová",J189,0)</f>
        <v>0</v>
      </c>
      <c r="BJ189" s="17" t="s">
        <v>83</v>
      </c>
      <c r="BK189" s="256">
        <f>ROUND(I189*H189,2)</f>
        <v>0</v>
      </c>
      <c r="BL189" s="17" t="s">
        <v>162</v>
      </c>
      <c r="BM189" s="255" t="s">
        <v>426</v>
      </c>
    </row>
    <row r="190" s="2" customFormat="1">
      <c r="A190" s="38"/>
      <c r="B190" s="39"/>
      <c r="C190" s="40"/>
      <c r="D190" s="259" t="s">
        <v>202</v>
      </c>
      <c r="E190" s="40"/>
      <c r="F190" s="299" t="s">
        <v>289</v>
      </c>
      <c r="G190" s="40"/>
      <c r="H190" s="40"/>
      <c r="I190" s="154"/>
      <c r="J190" s="40"/>
      <c r="K190" s="40"/>
      <c r="L190" s="44"/>
      <c r="M190" s="300"/>
      <c r="N190" s="30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202</v>
      </c>
      <c r="AU190" s="17" t="s">
        <v>85</v>
      </c>
    </row>
    <row r="191" s="13" customFormat="1">
      <c r="A191" s="13"/>
      <c r="B191" s="257"/>
      <c r="C191" s="258"/>
      <c r="D191" s="259" t="s">
        <v>164</v>
      </c>
      <c r="E191" s="260" t="s">
        <v>1</v>
      </c>
      <c r="F191" s="261" t="s">
        <v>427</v>
      </c>
      <c r="G191" s="258"/>
      <c r="H191" s="262">
        <v>85</v>
      </c>
      <c r="I191" s="263"/>
      <c r="J191" s="258"/>
      <c r="K191" s="258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164</v>
      </c>
      <c r="AU191" s="268" t="s">
        <v>85</v>
      </c>
      <c r="AV191" s="13" t="s">
        <v>85</v>
      </c>
      <c r="AW191" s="13" t="s">
        <v>31</v>
      </c>
      <c r="AX191" s="13" t="s">
        <v>75</v>
      </c>
      <c r="AY191" s="268" t="s">
        <v>154</v>
      </c>
    </row>
    <row r="192" s="14" customFormat="1">
      <c r="A192" s="14"/>
      <c r="B192" s="269"/>
      <c r="C192" s="270"/>
      <c r="D192" s="259" t="s">
        <v>164</v>
      </c>
      <c r="E192" s="271" t="s">
        <v>1</v>
      </c>
      <c r="F192" s="272" t="s">
        <v>166</v>
      </c>
      <c r="G192" s="270"/>
      <c r="H192" s="273">
        <v>85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9" t="s">
        <v>164</v>
      </c>
      <c r="AU192" s="279" t="s">
        <v>85</v>
      </c>
      <c r="AV192" s="14" t="s">
        <v>162</v>
      </c>
      <c r="AW192" s="14" t="s">
        <v>31</v>
      </c>
      <c r="AX192" s="14" t="s">
        <v>83</v>
      </c>
      <c r="AY192" s="279" t="s">
        <v>154</v>
      </c>
    </row>
    <row r="193" s="2" customFormat="1" ht="78" customHeight="1">
      <c r="A193" s="38"/>
      <c r="B193" s="39"/>
      <c r="C193" s="290" t="s">
        <v>250</v>
      </c>
      <c r="D193" s="290" t="s">
        <v>198</v>
      </c>
      <c r="E193" s="291" t="s">
        <v>292</v>
      </c>
      <c r="F193" s="292" t="s">
        <v>293</v>
      </c>
      <c r="G193" s="293" t="s">
        <v>170</v>
      </c>
      <c r="H193" s="294">
        <v>1200</v>
      </c>
      <c r="I193" s="295"/>
      <c r="J193" s="296">
        <f>ROUND(I193*H193,2)</f>
        <v>0</v>
      </c>
      <c r="K193" s="292" t="s">
        <v>160</v>
      </c>
      <c r="L193" s="44"/>
      <c r="M193" s="297" t="s">
        <v>1</v>
      </c>
      <c r="N193" s="298" t="s">
        <v>40</v>
      </c>
      <c r="O193" s="91"/>
      <c r="P193" s="253">
        <f>O193*H193</f>
        <v>0</v>
      </c>
      <c r="Q193" s="253">
        <v>0</v>
      </c>
      <c r="R193" s="253">
        <f>Q193*H193</f>
        <v>0</v>
      </c>
      <c r="S193" s="253">
        <v>0</v>
      </c>
      <c r="T193" s="25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5" t="s">
        <v>162</v>
      </c>
      <c r="AT193" s="255" t="s">
        <v>198</v>
      </c>
      <c r="AU193" s="255" t="s">
        <v>85</v>
      </c>
      <c r="AY193" s="17" t="s">
        <v>154</v>
      </c>
      <c r="BE193" s="256">
        <f>IF(N193="základní",J193,0)</f>
        <v>0</v>
      </c>
      <c r="BF193" s="256">
        <f>IF(N193="snížená",J193,0)</f>
        <v>0</v>
      </c>
      <c r="BG193" s="256">
        <f>IF(N193="zákl. přenesená",J193,0)</f>
        <v>0</v>
      </c>
      <c r="BH193" s="256">
        <f>IF(N193="sníž. přenesená",J193,0)</f>
        <v>0</v>
      </c>
      <c r="BI193" s="256">
        <f>IF(N193="nulová",J193,0)</f>
        <v>0</v>
      </c>
      <c r="BJ193" s="17" t="s">
        <v>83</v>
      </c>
      <c r="BK193" s="256">
        <f>ROUND(I193*H193,2)</f>
        <v>0</v>
      </c>
      <c r="BL193" s="17" t="s">
        <v>162</v>
      </c>
      <c r="BM193" s="255" t="s">
        <v>428</v>
      </c>
    </row>
    <row r="194" s="2" customFormat="1">
      <c r="A194" s="38"/>
      <c r="B194" s="39"/>
      <c r="C194" s="40"/>
      <c r="D194" s="259" t="s">
        <v>202</v>
      </c>
      <c r="E194" s="40"/>
      <c r="F194" s="299" t="s">
        <v>295</v>
      </c>
      <c r="G194" s="40"/>
      <c r="H194" s="40"/>
      <c r="I194" s="154"/>
      <c r="J194" s="40"/>
      <c r="K194" s="40"/>
      <c r="L194" s="44"/>
      <c r="M194" s="300"/>
      <c r="N194" s="30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202</v>
      </c>
      <c r="AU194" s="17" t="s">
        <v>85</v>
      </c>
    </row>
    <row r="195" s="13" customFormat="1">
      <c r="A195" s="13"/>
      <c r="B195" s="257"/>
      <c r="C195" s="258"/>
      <c r="D195" s="259" t="s">
        <v>164</v>
      </c>
      <c r="E195" s="260" t="s">
        <v>1</v>
      </c>
      <c r="F195" s="261" t="s">
        <v>429</v>
      </c>
      <c r="G195" s="258"/>
      <c r="H195" s="262">
        <v>1200</v>
      </c>
      <c r="I195" s="263"/>
      <c r="J195" s="258"/>
      <c r="K195" s="258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164</v>
      </c>
      <c r="AU195" s="268" t="s">
        <v>85</v>
      </c>
      <c r="AV195" s="13" t="s">
        <v>85</v>
      </c>
      <c r="AW195" s="13" t="s">
        <v>31</v>
      </c>
      <c r="AX195" s="13" t="s">
        <v>83</v>
      </c>
      <c r="AY195" s="268" t="s">
        <v>154</v>
      </c>
    </row>
    <row r="196" s="2" customFormat="1" ht="89.25" customHeight="1">
      <c r="A196" s="38"/>
      <c r="B196" s="39"/>
      <c r="C196" s="290" t="s">
        <v>8</v>
      </c>
      <c r="D196" s="290" t="s">
        <v>198</v>
      </c>
      <c r="E196" s="291" t="s">
        <v>297</v>
      </c>
      <c r="F196" s="292" t="s">
        <v>298</v>
      </c>
      <c r="G196" s="293" t="s">
        <v>170</v>
      </c>
      <c r="H196" s="294">
        <v>150</v>
      </c>
      <c r="I196" s="295"/>
      <c r="J196" s="296">
        <f>ROUND(I196*H196,2)</f>
        <v>0</v>
      </c>
      <c r="K196" s="292" t="s">
        <v>160</v>
      </c>
      <c r="L196" s="44"/>
      <c r="M196" s="297" t="s">
        <v>1</v>
      </c>
      <c r="N196" s="298" t="s">
        <v>40</v>
      </c>
      <c r="O196" s="91"/>
      <c r="P196" s="253">
        <f>O196*H196</f>
        <v>0</v>
      </c>
      <c r="Q196" s="253">
        <v>0</v>
      </c>
      <c r="R196" s="253">
        <f>Q196*H196</f>
        <v>0</v>
      </c>
      <c r="S196" s="253">
        <v>0</v>
      </c>
      <c r="T196" s="25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5" t="s">
        <v>162</v>
      </c>
      <c r="AT196" s="255" t="s">
        <v>198</v>
      </c>
      <c r="AU196" s="255" t="s">
        <v>85</v>
      </c>
      <c r="AY196" s="17" t="s">
        <v>154</v>
      </c>
      <c r="BE196" s="256">
        <f>IF(N196="základní",J196,0)</f>
        <v>0</v>
      </c>
      <c r="BF196" s="256">
        <f>IF(N196="snížená",J196,0)</f>
        <v>0</v>
      </c>
      <c r="BG196" s="256">
        <f>IF(N196="zákl. přenesená",J196,0)</f>
        <v>0</v>
      </c>
      <c r="BH196" s="256">
        <f>IF(N196="sníž. přenesená",J196,0)</f>
        <v>0</v>
      </c>
      <c r="BI196" s="256">
        <f>IF(N196="nulová",J196,0)</f>
        <v>0</v>
      </c>
      <c r="BJ196" s="17" t="s">
        <v>83</v>
      </c>
      <c r="BK196" s="256">
        <f>ROUND(I196*H196,2)</f>
        <v>0</v>
      </c>
      <c r="BL196" s="17" t="s">
        <v>162</v>
      </c>
      <c r="BM196" s="255" t="s">
        <v>430</v>
      </c>
    </row>
    <row r="197" s="2" customFormat="1">
      <c r="A197" s="38"/>
      <c r="B197" s="39"/>
      <c r="C197" s="40"/>
      <c r="D197" s="259" t="s">
        <v>202</v>
      </c>
      <c r="E197" s="40"/>
      <c r="F197" s="299" t="s">
        <v>300</v>
      </c>
      <c r="G197" s="40"/>
      <c r="H197" s="40"/>
      <c r="I197" s="154"/>
      <c r="J197" s="40"/>
      <c r="K197" s="40"/>
      <c r="L197" s="44"/>
      <c r="M197" s="300"/>
      <c r="N197" s="30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202</v>
      </c>
      <c r="AU197" s="17" t="s">
        <v>85</v>
      </c>
    </row>
    <row r="198" s="13" customFormat="1">
      <c r="A198" s="13"/>
      <c r="B198" s="257"/>
      <c r="C198" s="258"/>
      <c r="D198" s="259" t="s">
        <v>164</v>
      </c>
      <c r="E198" s="260" t="s">
        <v>1</v>
      </c>
      <c r="F198" s="261" t="s">
        <v>322</v>
      </c>
      <c r="G198" s="258"/>
      <c r="H198" s="262">
        <v>150</v>
      </c>
      <c r="I198" s="263"/>
      <c r="J198" s="258"/>
      <c r="K198" s="258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164</v>
      </c>
      <c r="AU198" s="268" t="s">
        <v>85</v>
      </c>
      <c r="AV198" s="13" t="s">
        <v>85</v>
      </c>
      <c r="AW198" s="13" t="s">
        <v>31</v>
      </c>
      <c r="AX198" s="13" t="s">
        <v>75</v>
      </c>
      <c r="AY198" s="268" t="s">
        <v>154</v>
      </c>
    </row>
    <row r="199" s="14" customFormat="1">
      <c r="A199" s="14"/>
      <c r="B199" s="269"/>
      <c r="C199" s="270"/>
      <c r="D199" s="259" t="s">
        <v>164</v>
      </c>
      <c r="E199" s="271" t="s">
        <v>1</v>
      </c>
      <c r="F199" s="272" t="s">
        <v>166</v>
      </c>
      <c r="G199" s="270"/>
      <c r="H199" s="273">
        <v>150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9" t="s">
        <v>164</v>
      </c>
      <c r="AU199" s="279" t="s">
        <v>85</v>
      </c>
      <c r="AV199" s="14" t="s">
        <v>162</v>
      </c>
      <c r="AW199" s="14" t="s">
        <v>31</v>
      </c>
      <c r="AX199" s="14" t="s">
        <v>83</v>
      </c>
      <c r="AY199" s="279" t="s">
        <v>154</v>
      </c>
    </row>
    <row r="200" s="2" customFormat="1" ht="78" customHeight="1">
      <c r="A200" s="38"/>
      <c r="B200" s="39"/>
      <c r="C200" s="290" t="s">
        <v>262</v>
      </c>
      <c r="D200" s="290" t="s">
        <v>198</v>
      </c>
      <c r="E200" s="291" t="s">
        <v>308</v>
      </c>
      <c r="F200" s="292" t="s">
        <v>309</v>
      </c>
      <c r="G200" s="293" t="s">
        <v>170</v>
      </c>
      <c r="H200" s="294">
        <v>1200</v>
      </c>
      <c r="I200" s="295"/>
      <c r="J200" s="296">
        <f>ROUND(I200*H200,2)</f>
        <v>0</v>
      </c>
      <c r="K200" s="292" t="s">
        <v>160</v>
      </c>
      <c r="L200" s="44"/>
      <c r="M200" s="297" t="s">
        <v>1</v>
      </c>
      <c r="N200" s="298" t="s">
        <v>40</v>
      </c>
      <c r="O200" s="91"/>
      <c r="P200" s="253">
        <f>O200*H200</f>
        <v>0</v>
      </c>
      <c r="Q200" s="253">
        <v>0</v>
      </c>
      <c r="R200" s="253">
        <f>Q200*H200</f>
        <v>0</v>
      </c>
      <c r="S200" s="253">
        <v>0</v>
      </c>
      <c r="T200" s="25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5" t="s">
        <v>162</v>
      </c>
      <c r="AT200" s="255" t="s">
        <v>198</v>
      </c>
      <c r="AU200" s="255" t="s">
        <v>85</v>
      </c>
      <c r="AY200" s="17" t="s">
        <v>154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7" t="s">
        <v>83</v>
      </c>
      <c r="BK200" s="256">
        <f>ROUND(I200*H200,2)</f>
        <v>0</v>
      </c>
      <c r="BL200" s="17" t="s">
        <v>162</v>
      </c>
      <c r="BM200" s="255" t="s">
        <v>431</v>
      </c>
    </row>
    <row r="201" s="2" customFormat="1">
      <c r="A201" s="38"/>
      <c r="B201" s="39"/>
      <c r="C201" s="40"/>
      <c r="D201" s="259" t="s">
        <v>202</v>
      </c>
      <c r="E201" s="40"/>
      <c r="F201" s="299" t="s">
        <v>311</v>
      </c>
      <c r="G201" s="40"/>
      <c r="H201" s="40"/>
      <c r="I201" s="154"/>
      <c r="J201" s="40"/>
      <c r="K201" s="40"/>
      <c r="L201" s="44"/>
      <c r="M201" s="300"/>
      <c r="N201" s="30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202</v>
      </c>
      <c r="AU201" s="17" t="s">
        <v>85</v>
      </c>
    </row>
    <row r="202" s="13" customFormat="1">
      <c r="A202" s="13"/>
      <c r="B202" s="257"/>
      <c r="C202" s="258"/>
      <c r="D202" s="259" t="s">
        <v>164</v>
      </c>
      <c r="E202" s="260" t="s">
        <v>1</v>
      </c>
      <c r="F202" s="261" t="s">
        <v>429</v>
      </c>
      <c r="G202" s="258"/>
      <c r="H202" s="262">
        <v>1200</v>
      </c>
      <c r="I202" s="263"/>
      <c r="J202" s="258"/>
      <c r="K202" s="258"/>
      <c r="L202" s="264"/>
      <c r="M202" s="265"/>
      <c r="N202" s="266"/>
      <c r="O202" s="266"/>
      <c r="P202" s="266"/>
      <c r="Q202" s="266"/>
      <c r="R202" s="266"/>
      <c r="S202" s="266"/>
      <c r="T202" s="26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8" t="s">
        <v>164</v>
      </c>
      <c r="AU202" s="268" t="s">
        <v>85</v>
      </c>
      <c r="AV202" s="13" t="s">
        <v>85</v>
      </c>
      <c r="AW202" s="13" t="s">
        <v>31</v>
      </c>
      <c r="AX202" s="13" t="s">
        <v>75</v>
      </c>
      <c r="AY202" s="268" t="s">
        <v>154</v>
      </c>
    </row>
    <row r="203" s="14" customFormat="1">
      <c r="A203" s="14"/>
      <c r="B203" s="269"/>
      <c r="C203" s="270"/>
      <c r="D203" s="259" t="s">
        <v>164</v>
      </c>
      <c r="E203" s="271" t="s">
        <v>1</v>
      </c>
      <c r="F203" s="272" t="s">
        <v>166</v>
      </c>
      <c r="G203" s="270"/>
      <c r="H203" s="273">
        <v>1200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9" t="s">
        <v>164</v>
      </c>
      <c r="AU203" s="279" t="s">
        <v>85</v>
      </c>
      <c r="AV203" s="14" t="s">
        <v>162</v>
      </c>
      <c r="AW203" s="14" t="s">
        <v>31</v>
      </c>
      <c r="AX203" s="14" t="s">
        <v>83</v>
      </c>
      <c r="AY203" s="279" t="s">
        <v>154</v>
      </c>
    </row>
    <row r="204" s="2" customFormat="1" ht="89.25" customHeight="1">
      <c r="A204" s="38"/>
      <c r="B204" s="39"/>
      <c r="C204" s="290" t="s">
        <v>269</v>
      </c>
      <c r="D204" s="290" t="s">
        <v>198</v>
      </c>
      <c r="E204" s="291" t="s">
        <v>313</v>
      </c>
      <c r="F204" s="292" t="s">
        <v>314</v>
      </c>
      <c r="G204" s="293" t="s">
        <v>170</v>
      </c>
      <c r="H204" s="294">
        <v>1200</v>
      </c>
      <c r="I204" s="295"/>
      <c r="J204" s="296">
        <f>ROUND(I204*H204,2)</f>
        <v>0</v>
      </c>
      <c r="K204" s="292" t="s">
        <v>160</v>
      </c>
      <c r="L204" s="44"/>
      <c r="M204" s="297" t="s">
        <v>1</v>
      </c>
      <c r="N204" s="298" t="s">
        <v>40</v>
      </c>
      <c r="O204" s="91"/>
      <c r="P204" s="253">
        <f>O204*H204</f>
        <v>0</v>
      </c>
      <c r="Q204" s="253">
        <v>0</v>
      </c>
      <c r="R204" s="253">
        <f>Q204*H204</f>
        <v>0</v>
      </c>
      <c r="S204" s="253">
        <v>0</v>
      </c>
      <c r="T204" s="25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5" t="s">
        <v>162</v>
      </c>
      <c r="AT204" s="255" t="s">
        <v>198</v>
      </c>
      <c r="AU204" s="255" t="s">
        <v>85</v>
      </c>
      <c r="AY204" s="17" t="s">
        <v>154</v>
      </c>
      <c r="BE204" s="256">
        <f>IF(N204="základní",J204,0)</f>
        <v>0</v>
      </c>
      <c r="BF204" s="256">
        <f>IF(N204="snížená",J204,0)</f>
        <v>0</v>
      </c>
      <c r="BG204" s="256">
        <f>IF(N204="zákl. přenesená",J204,0)</f>
        <v>0</v>
      </c>
      <c r="BH204" s="256">
        <f>IF(N204="sníž. přenesená",J204,0)</f>
        <v>0</v>
      </c>
      <c r="BI204" s="256">
        <f>IF(N204="nulová",J204,0)</f>
        <v>0</v>
      </c>
      <c r="BJ204" s="17" t="s">
        <v>83</v>
      </c>
      <c r="BK204" s="256">
        <f>ROUND(I204*H204,2)</f>
        <v>0</v>
      </c>
      <c r="BL204" s="17" t="s">
        <v>162</v>
      </c>
      <c r="BM204" s="255" t="s">
        <v>432</v>
      </c>
    </row>
    <row r="205" s="2" customFormat="1">
      <c r="A205" s="38"/>
      <c r="B205" s="39"/>
      <c r="C205" s="40"/>
      <c r="D205" s="259" t="s">
        <v>202</v>
      </c>
      <c r="E205" s="40"/>
      <c r="F205" s="299" t="s">
        <v>311</v>
      </c>
      <c r="G205" s="40"/>
      <c r="H205" s="40"/>
      <c r="I205" s="154"/>
      <c r="J205" s="40"/>
      <c r="K205" s="40"/>
      <c r="L205" s="44"/>
      <c r="M205" s="300"/>
      <c r="N205" s="30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202</v>
      </c>
      <c r="AU205" s="17" t="s">
        <v>85</v>
      </c>
    </row>
    <row r="206" s="13" customFormat="1">
      <c r="A206" s="13"/>
      <c r="B206" s="257"/>
      <c r="C206" s="258"/>
      <c r="D206" s="259" t="s">
        <v>164</v>
      </c>
      <c r="E206" s="260" t="s">
        <v>1</v>
      </c>
      <c r="F206" s="261" t="s">
        <v>429</v>
      </c>
      <c r="G206" s="258"/>
      <c r="H206" s="262">
        <v>1200</v>
      </c>
      <c r="I206" s="263"/>
      <c r="J206" s="258"/>
      <c r="K206" s="258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164</v>
      </c>
      <c r="AU206" s="268" t="s">
        <v>85</v>
      </c>
      <c r="AV206" s="13" t="s">
        <v>85</v>
      </c>
      <c r="AW206" s="13" t="s">
        <v>31</v>
      </c>
      <c r="AX206" s="13" t="s">
        <v>75</v>
      </c>
      <c r="AY206" s="268" t="s">
        <v>154</v>
      </c>
    </row>
    <row r="207" s="14" customFormat="1">
      <c r="A207" s="14"/>
      <c r="B207" s="269"/>
      <c r="C207" s="270"/>
      <c r="D207" s="259" t="s">
        <v>164</v>
      </c>
      <c r="E207" s="271" t="s">
        <v>1</v>
      </c>
      <c r="F207" s="272" t="s">
        <v>166</v>
      </c>
      <c r="G207" s="270"/>
      <c r="H207" s="273">
        <v>1200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9" t="s">
        <v>164</v>
      </c>
      <c r="AU207" s="279" t="s">
        <v>85</v>
      </c>
      <c r="AV207" s="14" t="s">
        <v>162</v>
      </c>
      <c r="AW207" s="14" t="s">
        <v>31</v>
      </c>
      <c r="AX207" s="14" t="s">
        <v>83</v>
      </c>
      <c r="AY207" s="279" t="s">
        <v>154</v>
      </c>
    </row>
    <row r="208" s="2" customFormat="1" ht="100.5" customHeight="1">
      <c r="A208" s="38"/>
      <c r="B208" s="39"/>
      <c r="C208" s="290" t="s">
        <v>278</v>
      </c>
      <c r="D208" s="290" t="s">
        <v>198</v>
      </c>
      <c r="E208" s="291" t="s">
        <v>317</v>
      </c>
      <c r="F208" s="292" t="s">
        <v>318</v>
      </c>
      <c r="G208" s="293" t="s">
        <v>319</v>
      </c>
      <c r="H208" s="294">
        <v>60</v>
      </c>
      <c r="I208" s="295"/>
      <c r="J208" s="296">
        <f>ROUND(I208*H208,2)</f>
        <v>0</v>
      </c>
      <c r="K208" s="292" t="s">
        <v>160</v>
      </c>
      <c r="L208" s="44"/>
      <c r="M208" s="297" t="s">
        <v>1</v>
      </c>
      <c r="N208" s="298" t="s">
        <v>40</v>
      </c>
      <c r="O208" s="91"/>
      <c r="P208" s="253">
        <f>O208*H208</f>
        <v>0</v>
      </c>
      <c r="Q208" s="253">
        <v>0</v>
      </c>
      <c r="R208" s="253">
        <f>Q208*H208</f>
        <v>0</v>
      </c>
      <c r="S208" s="253">
        <v>0</v>
      </c>
      <c r="T208" s="25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5" t="s">
        <v>162</v>
      </c>
      <c r="AT208" s="255" t="s">
        <v>198</v>
      </c>
      <c r="AU208" s="255" t="s">
        <v>85</v>
      </c>
      <c r="AY208" s="17" t="s">
        <v>154</v>
      </c>
      <c r="BE208" s="256">
        <f>IF(N208="základní",J208,0)</f>
        <v>0</v>
      </c>
      <c r="BF208" s="256">
        <f>IF(N208="snížená",J208,0)</f>
        <v>0</v>
      </c>
      <c r="BG208" s="256">
        <f>IF(N208="zákl. přenesená",J208,0)</f>
        <v>0</v>
      </c>
      <c r="BH208" s="256">
        <f>IF(N208="sníž. přenesená",J208,0)</f>
        <v>0</v>
      </c>
      <c r="BI208" s="256">
        <f>IF(N208="nulová",J208,0)</f>
        <v>0</v>
      </c>
      <c r="BJ208" s="17" t="s">
        <v>83</v>
      </c>
      <c r="BK208" s="256">
        <f>ROUND(I208*H208,2)</f>
        <v>0</v>
      </c>
      <c r="BL208" s="17" t="s">
        <v>162</v>
      </c>
      <c r="BM208" s="255" t="s">
        <v>433</v>
      </c>
    </row>
    <row r="209" s="2" customFormat="1">
      <c r="A209" s="38"/>
      <c r="B209" s="39"/>
      <c r="C209" s="40"/>
      <c r="D209" s="259" t="s">
        <v>202</v>
      </c>
      <c r="E209" s="40"/>
      <c r="F209" s="299" t="s">
        <v>321</v>
      </c>
      <c r="G209" s="40"/>
      <c r="H209" s="40"/>
      <c r="I209" s="154"/>
      <c r="J209" s="40"/>
      <c r="K209" s="40"/>
      <c r="L209" s="44"/>
      <c r="M209" s="300"/>
      <c r="N209" s="30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202</v>
      </c>
      <c r="AU209" s="17" t="s">
        <v>85</v>
      </c>
    </row>
    <row r="210" s="13" customFormat="1">
      <c r="A210" s="13"/>
      <c r="B210" s="257"/>
      <c r="C210" s="258"/>
      <c r="D210" s="259" t="s">
        <v>164</v>
      </c>
      <c r="E210" s="260" t="s">
        <v>1</v>
      </c>
      <c r="F210" s="261" t="s">
        <v>434</v>
      </c>
      <c r="G210" s="258"/>
      <c r="H210" s="262">
        <v>60</v>
      </c>
      <c r="I210" s="263"/>
      <c r="J210" s="258"/>
      <c r="K210" s="258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164</v>
      </c>
      <c r="AU210" s="268" t="s">
        <v>85</v>
      </c>
      <c r="AV210" s="13" t="s">
        <v>85</v>
      </c>
      <c r="AW210" s="13" t="s">
        <v>31</v>
      </c>
      <c r="AX210" s="13" t="s">
        <v>75</v>
      </c>
      <c r="AY210" s="268" t="s">
        <v>154</v>
      </c>
    </row>
    <row r="211" s="14" customFormat="1">
      <c r="A211" s="14"/>
      <c r="B211" s="269"/>
      <c r="C211" s="270"/>
      <c r="D211" s="259" t="s">
        <v>164</v>
      </c>
      <c r="E211" s="271" t="s">
        <v>1</v>
      </c>
      <c r="F211" s="272" t="s">
        <v>166</v>
      </c>
      <c r="G211" s="270"/>
      <c r="H211" s="273">
        <v>60</v>
      </c>
      <c r="I211" s="274"/>
      <c r="J211" s="270"/>
      <c r="K211" s="270"/>
      <c r="L211" s="275"/>
      <c r="M211" s="276"/>
      <c r="N211" s="277"/>
      <c r="O211" s="277"/>
      <c r="P211" s="277"/>
      <c r="Q211" s="277"/>
      <c r="R211" s="277"/>
      <c r="S211" s="277"/>
      <c r="T211" s="27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9" t="s">
        <v>164</v>
      </c>
      <c r="AU211" s="279" t="s">
        <v>85</v>
      </c>
      <c r="AV211" s="14" t="s">
        <v>162</v>
      </c>
      <c r="AW211" s="14" t="s">
        <v>31</v>
      </c>
      <c r="AX211" s="14" t="s">
        <v>83</v>
      </c>
      <c r="AY211" s="279" t="s">
        <v>154</v>
      </c>
    </row>
    <row r="212" s="2" customFormat="1" ht="111.75" customHeight="1">
      <c r="A212" s="38"/>
      <c r="B212" s="39"/>
      <c r="C212" s="290" t="s">
        <v>285</v>
      </c>
      <c r="D212" s="290" t="s">
        <v>198</v>
      </c>
      <c r="E212" s="291" t="s">
        <v>251</v>
      </c>
      <c r="F212" s="292" t="s">
        <v>252</v>
      </c>
      <c r="G212" s="293" t="s">
        <v>239</v>
      </c>
      <c r="H212" s="294">
        <v>0.40000000000000002</v>
      </c>
      <c r="I212" s="295"/>
      <c r="J212" s="296">
        <f>ROUND(I212*H212,2)</f>
        <v>0</v>
      </c>
      <c r="K212" s="292" t="s">
        <v>160</v>
      </c>
      <c r="L212" s="44"/>
      <c r="M212" s="297" t="s">
        <v>1</v>
      </c>
      <c r="N212" s="298" t="s">
        <v>40</v>
      </c>
      <c r="O212" s="91"/>
      <c r="P212" s="253">
        <f>O212*H212</f>
        <v>0</v>
      </c>
      <c r="Q212" s="253">
        <v>0</v>
      </c>
      <c r="R212" s="253">
        <f>Q212*H212</f>
        <v>0</v>
      </c>
      <c r="S212" s="253">
        <v>0</v>
      </c>
      <c r="T212" s="25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5" t="s">
        <v>162</v>
      </c>
      <c r="AT212" s="255" t="s">
        <v>198</v>
      </c>
      <c r="AU212" s="255" t="s">
        <v>85</v>
      </c>
      <c r="AY212" s="17" t="s">
        <v>154</v>
      </c>
      <c r="BE212" s="256">
        <f>IF(N212="základní",J212,0)</f>
        <v>0</v>
      </c>
      <c r="BF212" s="256">
        <f>IF(N212="snížená",J212,0)</f>
        <v>0</v>
      </c>
      <c r="BG212" s="256">
        <f>IF(N212="zákl. přenesená",J212,0)</f>
        <v>0</v>
      </c>
      <c r="BH212" s="256">
        <f>IF(N212="sníž. přenesená",J212,0)</f>
        <v>0</v>
      </c>
      <c r="BI212" s="256">
        <f>IF(N212="nulová",J212,0)</f>
        <v>0</v>
      </c>
      <c r="BJ212" s="17" t="s">
        <v>83</v>
      </c>
      <c r="BK212" s="256">
        <f>ROUND(I212*H212,2)</f>
        <v>0</v>
      </c>
      <c r="BL212" s="17" t="s">
        <v>162</v>
      </c>
      <c r="BM212" s="255" t="s">
        <v>435</v>
      </c>
    </row>
    <row r="213" s="2" customFormat="1">
      <c r="A213" s="38"/>
      <c r="B213" s="39"/>
      <c r="C213" s="40"/>
      <c r="D213" s="259" t="s">
        <v>202</v>
      </c>
      <c r="E213" s="40"/>
      <c r="F213" s="299" t="s">
        <v>254</v>
      </c>
      <c r="G213" s="40"/>
      <c r="H213" s="40"/>
      <c r="I213" s="154"/>
      <c r="J213" s="40"/>
      <c r="K213" s="40"/>
      <c r="L213" s="44"/>
      <c r="M213" s="300"/>
      <c r="N213" s="30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202</v>
      </c>
      <c r="AU213" s="17" t="s">
        <v>85</v>
      </c>
    </row>
    <row r="214" s="13" customFormat="1">
      <c r="A214" s="13"/>
      <c r="B214" s="257"/>
      <c r="C214" s="258"/>
      <c r="D214" s="259" t="s">
        <v>164</v>
      </c>
      <c r="E214" s="260" t="s">
        <v>1</v>
      </c>
      <c r="F214" s="261" t="s">
        <v>436</v>
      </c>
      <c r="G214" s="258"/>
      <c r="H214" s="262">
        <v>0.40000000000000002</v>
      </c>
      <c r="I214" s="263"/>
      <c r="J214" s="258"/>
      <c r="K214" s="258"/>
      <c r="L214" s="264"/>
      <c r="M214" s="265"/>
      <c r="N214" s="266"/>
      <c r="O214" s="266"/>
      <c r="P214" s="266"/>
      <c r="Q214" s="266"/>
      <c r="R214" s="266"/>
      <c r="S214" s="266"/>
      <c r="T214" s="26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8" t="s">
        <v>164</v>
      </c>
      <c r="AU214" s="268" t="s">
        <v>85</v>
      </c>
      <c r="AV214" s="13" t="s">
        <v>85</v>
      </c>
      <c r="AW214" s="13" t="s">
        <v>31</v>
      </c>
      <c r="AX214" s="13" t="s">
        <v>75</v>
      </c>
      <c r="AY214" s="268" t="s">
        <v>154</v>
      </c>
    </row>
    <row r="215" s="14" customFormat="1">
      <c r="A215" s="14"/>
      <c r="B215" s="269"/>
      <c r="C215" s="270"/>
      <c r="D215" s="259" t="s">
        <v>164</v>
      </c>
      <c r="E215" s="271" t="s">
        <v>1</v>
      </c>
      <c r="F215" s="272" t="s">
        <v>166</v>
      </c>
      <c r="G215" s="270"/>
      <c r="H215" s="273">
        <v>0.40000000000000002</v>
      </c>
      <c r="I215" s="274"/>
      <c r="J215" s="270"/>
      <c r="K215" s="270"/>
      <c r="L215" s="275"/>
      <c r="M215" s="276"/>
      <c r="N215" s="277"/>
      <c r="O215" s="277"/>
      <c r="P215" s="277"/>
      <c r="Q215" s="277"/>
      <c r="R215" s="277"/>
      <c r="S215" s="277"/>
      <c r="T215" s="27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9" t="s">
        <v>164</v>
      </c>
      <c r="AU215" s="279" t="s">
        <v>85</v>
      </c>
      <c r="AV215" s="14" t="s">
        <v>162</v>
      </c>
      <c r="AW215" s="14" t="s">
        <v>31</v>
      </c>
      <c r="AX215" s="14" t="s">
        <v>83</v>
      </c>
      <c r="AY215" s="279" t="s">
        <v>154</v>
      </c>
    </row>
    <row r="216" s="2" customFormat="1" ht="78" customHeight="1">
      <c r="A216" s="38"/>
      <c r="B216" s="39"/>
      <c r="C216" s="290" t="s">
        <v>291</v>
      </c>
      <c r="D216" s="290" t="s">
        <v>198</v>
      </c>
      <c r="E216" s="291" t="s">
        <v>437</v>
      </c>
      <c r="F216" s="292" t="s">
        <v>438</v>
      </c>
      <c r="G216" s="293" t="s">
        <v>239</v>
      </c>
      <c r="H216" s="294">
        <v>0.02</v>
      </c>
      <c r="I216" s="295"/>
      <c r="J216" s="296">
        <f>ROUND(I216*H216,2)</f>
        <v>0</v>
      </c>
      <c r="K216" s="292" t="s">
        <v>160</v>
      </c>
      <c r="L216" s="44"/>
      <c r="M216" s="297" t="s">
        <v>1</v>
      </c>
      <c r="N216" s="298" t="s">
        <v>40</v>
      </c>
      <c r="O216" s="91"/>
      <c r="P216" s="253">
        <f>O216*H216</f>
        <v>0</v>
      </c>
      <c r="Q216" s="253">
        <v>0</v>
      </c>
      <c r="R216" s="253">
        <f>Q216*H216</f>
        <v>0</v>
      </c>
      <c r="S216" s="253">
        <v>0</v>
      </c>
      <c r="T216" s="25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5" t="s">
        <v>162</v>
      </c>
      <c r="AT216" s="255" t="s">
        <v>198</v>
      </c>
      <c r="AU216" s="255" t="s">
        <v>85</v>
      </c>
      <c r="AY216" s="17" t="s">
        <v>154</v>
      </c>
      <c r="BE216" s="256">
        <f>IF(N216="základní",J216,0)</f>
        <v>0</v>
      </c>
      <c r="BF216" s="256">
        <f>IF(N216="snížená",J216,0)</f>
        <v>0</v>
      </c>
      <c r="BG216" s="256">
        <f>IF(N216="zákl. přenesená",J216,0)</f>
        <v>0</v>
      </c>
      <c r="BH216" s="256">
        <f>IF(N216="sníž. přenesená",J216,0)</f>
        <v>0</v>
      </c>
      <c r="BI216" s="256">
        <f>IF(N216="nulová",J216,0)</f>
        <v>0</v>
      </c>
      <c r="BJ216" s="17" t="s">
        <v>83</v>
      </c>
      <c r="BK216" s="256">
        <f>ROUND(I216*H216,2)</f>
        <v>0</v>
      </c>
      <c r="BL216" s="17" t="s">
        <v>162</v>
      </c>
      <c r="BM216" s="255" t="s">
        <v>439</v>
      </c>
    </row>
    <row r="217" s="2" customFormat="1">
      <c r="A217" s="38"/>
      <c r="B217" s="39"/>
      <c r="C217" s="40"/>
      <c r="D217" s="259" t="s">
        <v>202</v>
      </c>
      <c r="E217" s="40"/>
      <c r="F217" s="299" t="s">
        <v>440</v>
      </c>
      <c r="G217" s="40"/>
      <c r="H217" s="40"/>
      <c r="I217" s="154"/>
      <c r="J217" s="40"/>
      <c r="K217" s="40"/>
      <c r="L217" s="44"/>
      <c r="M217" s="300"/>
      <c r="N217" s="30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202</v>
      </c>
      <c r="AU217" s="17" t="s">
        <v>85</v>
      </c>
    </row>
    <row r="218" s="15" customFormat="1">
      <c r="A218" s="15"/>
      <c r="B218" s="280"/>
      <c r="C218" s="281"/>
      <c r="D218" s="259" t="s">
        <v>164</v>
      </c>
      <c r="E218" s="282" t="s">
        <v>1</v>
      </c>
      <c r="F218" s="283" t="s">
        <v>441</v>
      </c>
      <c r="G218" s="281"/>
      <c r="H218" s="282" t="s">
        <v>1</v>
      </c>
      <c r="I218" s="284"/>
      <c r="J218" s="281"/>
      <c r="K218" s="281"/>
      <c r="L218" s="285"/>
      <c r="M218" s="286"/>
      <c r="N218" s="287"/>
      <c r="O218" s="287"/>
      <c r="P218" s="287"/>
      <c r="Q218" s="287"/>
      <c r="R218" s="287"/>
      <c r="S218" s="287"/>
      <c r="T218" s="28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9" t="s">
        <v>164</v>
      </c>
      <c r="AU218" s="289" t="s">
        <v>85</v>
      </c>
      <c r="AV218" s="15" t="s">
        <v>83</v>
      </c>
      <c r="AW218" s="15" t="s">
        <v>31</v>
      </c>
      <c r="AX218" s="15" t="s">
        <v>75</v>
      </c>
      <c r="AY218" s="289" t="s">
        <v>154</v>
      </c>
    </row>
    <row r="219" s="13" customFormat="1">
      <c r="A219" s="13"/>
      <c r="B219" s="257"/>
      <c r="C219" s="258"/>
      <c r="D219" s="259" t="s">
        <v>164</v>
      </c>
      <c r="E219" s="260" t="s">
        <v>1</v>
      </c>
      <c r="F219" s="261" t="s">
        <v>442</v>
      </c>
      <c r="G219" s="258"/>
      <c r="H219" s="262">
        <v>0.02</v>
      </c>
      <c r="I219" s="263"/>
      <c r="J219" s="258"/>
      <c r="K219" s="258"/>
      <c r="L219" s="264"/>
      <c r="M219" s="265"/>
      <c r="N219" s="266"/>
      <c r="O219" s="266"/>
      <c r="P219" s="266"/>
      <c r="Q219" s="266"/>
      <c r="R219" s="266"/>
      <c r="S219" s="266"/>
      <c r="T219" s="26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8" t="s">
        <v>164</v>
      </c>
      <c r="AU219" s="268" t="s">
        <v>85</v>
      </c>
      <c r="AV219" s="13" t="s">
        <v>85</v>
      </c>
      <c r="AW219" s="13" t="s">
        <v>31</v>
      </c>
      <c r="AX219" s="13" t="s">
        <v>75</v>
      </c>
      <c r="AY219" s="268" t="s">
        <v>154</v>
      </c>
    </row>
    <row r="220" s="14" customFormat="1">
      <c r="A220" s="14"/>
      <c r="B220" s="269"/>
      <c r="C220" s="270"/>
      <c r="D220" s="259" t="s">
        <v>164</v>
      </c>
      <c r="E220" s="271" t="s">
        <v>1</v>
      </c>
      <c r="F220" s="272" t="s">
        <v>166</v>
      </c>
      <c r="G220" s="270"/>
      <c r="H220" s="273">
        <v>0.02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9" t="s">
        <v>164</v>
      </c>
      <c r="AU220" s="279" t="s">
        <v>85</v>
      </c>
      <c r="AV220" s="14" t="s">
        <v>162</v>
      </c>
      <c r="AW220" s="14" t="s">
        <v>31</v>
      </c>
      <c r="AX220" s="14" t="s">
        <v>83</v>
      </c>
      <c r="AY220" s="279" t="s">
        <v>154</v>
      </c>
    </row>
    <row r="221" s="2" customFormat="1" ht="66.75" customHeight="1">
      <c r="A221" s="38"/>
      <c r="B221" s="39"/>
      <c r="C221" s="290" t="s">
        <v>7</v>
      </c>
      <c r="D221" s="290" t="s">
        <v>198</v>
      </c>
      <c r="E221" s="291" t="s">
        <v>443</v>
      </c>
      <c r="F221" s="292" t="s">
        <v>444</v>
      </c>
      <c r="G221" s="293" t="s">
        <v>239</v>
      </c>
      <c r="H221" s="294">
        <v>0.375</v>
      </c>
      <c r="I221" s="295"/>
      <c r="J221" s="296">
        <f>ROUND(I221*H221,2)</f>
        <v>0</v>
      </c>
      <c r="K221" s="292" t="s">
        <v>160</v>
      </c>
      <c r="L221" s="44"/>
      <c r="M221" s="297" t="s">
        <v>1</v>
      </c>
      <c r="N221" s="298" t="s">
        <v>40</v>
      </c>
      <c r="O221" s="91"/>
      <c r="P221" s="253">
        <f>O221*H221</f>
        <v>0</v>
      </c>
      <c r="Q221" s="253">
        <v>0</v>
      </c>
      <c r="R221" s="253">
        <f>Q221*H221</f>
        <v>0</v>
      </c>
      <c r="S221" s="253">
        <v>0</v>
      </c>
      <c r="T221" s="25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5" t="s">
        <v>162</v>
      </c>
      <c r="AT221" s="255" t="s">
        <v>198</v>
      </c>
      <c r="AU221" s="255" t="s">
        <v>85</v>
      </c>
      <c r="AY221" s="17" t="s">
        <v>154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7" t="s">
        <v>83</v>
      </c>
      <c r="BK221" s="256">
        <f>ROUND(I221*H221,2)</f>
        <v>0</v>
      </c>
      <c r="BL221" s="17" t="s">
        <v>162</v>
      </c>
      <c r="BM221" s="255" t="s">
        <v>445</v>
      </c>
    </row>
    <row r="222" s="2" customFormat="1">
      <c r="A222" s="38"/>
      <c r="B222" s="39"/>
      <c r="C222" s="40"/>
      <c r="D222" s="259" t="s">
        <v>202</v>
      </c>
      <c r="E222" s="40"/>
      <c r="F222" s="299" t="s">
        <v>440</v>
      </c>
      <c r="G222" s="40"/>
      <c r="H222" s="40"/>
      <c r="I222" s="154"/>
      <c r="J222" s="40"/>
      <c r="K222" s="40"/>
      <c r="L222" s="44"/>
      <c r="M222" s="300"/>
      <c r="N222" s="30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202</v>
      </c>
      <c r="AU222" s="17" t="s">
        <v>85</v>
      </c>
    </row>
    <row r="223" s="15" customFormat="1">
      <c r="A223" s="15"/>
      <c r="B223" s="280"/>
      <c r="C223" s="281"/>
      <c r="D223" s="259" t="s">
        <v>164</v>
      </c>
      <c r="E223" s="282" t="s">
        <v>1</v>
      </c>
      <c r="F223" s="283" t="s">
        <v>441</v>
      </c>
      <c r="G223" s="281"/>
      <c r="H223" s="282" t="s">
        <v>1</v>
      </c>
      <c r="I223" s="284"/>
      <c r="J223" s="281"/>
      <c r="K223" s="281"/>
      <c r="L223" s="285"/>
      <c r="M223" s="286"/>
      <c r="N223" s="287"/>
      <c r="O223" s="287"/>
      <c r="P223" s="287"/>
      <c r="Q223" s="287"/>
      <c r="R223" s="287"/>
      <c r="S223" s="287"/>
      <c r="T223" s="28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9" t="s">
        <v>164</v>
      </c>
      <c r="AU223" s="289" t="s">
        <v>85</v>
      </c>
      <c r="AV223" s="15" t="s">
        <v>83</v>
      </c>
      <c r="AW223" s="15" t="s">
        <v>31</v>
      </c>
      <c r="AX223" s="15" t="s">
        <v>75</v>
      </c>
      <c r="AY223" s="289" t="s">
        <v>154</v>
      </c>
    </row>
    <row r="224" s="13" customFormat="1">
      <c r="A224" s="13"/>
      <c r="B224" s="257"/>
      <c r="C224" s="258"/>
      <c r="D224" s="259" t="s">
        <v>164</v>
      </c>
      <c r="E224" s="260" t="s">
        <v>1</v>
      </c>
      <c r="F224" s="261" t="s">
        <v>446</v>
      </c>
      <c r="G224" s="258"/>
      <c r="H224" s="262">
        <v>0.375</v>
      </c>
      <c r="I224" s="263"/>
      <c r="J224" s="258"/>
      <c r="K224" s="258"/>
      <c r="L224" s="264"/>
      <c r="M224" s="265"/>
      <c r="N224" s="266"/>
      <c r="O224" s="266"/>
      <c r="P224" s="266"/>
      <c r="Q224" s="266"/>
      <c r="R224" s="266"/>
      <c r="S224" s="266"/>
      <c r="T224" s="26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8" t="s">
        <v>164</v>
      </c>
      <c r="AU224" s="268" t="s">
        <v>85</v>
      </c>
      <c r="AV224" s="13" t="s">
        <v>85</v>
      </c>
      <c r="AW224" s="13" t="s">
        <v>31</v>
      </c>
      <c r="AX224" s="13" t="s">
        <v>75</v>
      </c>
      <c r="AY224" s="268" t="s">
        <v>154</v>
      </c>
    </row>
    <row r="225" s="14" customFormat="1">
      <c r="A225" s="14"/>
      <c r="B225" s="269"/>
      <c r="C225" s="270"/>
      <c r="D225" s="259" t="s">
        <v>164</v>
      </c>
      <c r="E225" s="271" t="s">
        <v>1</v>
      </c>
      <c r="F225" s="272" t="s">
        <v>166</v>
      </c>
      <c r="G225" s="270"/>
      <c r="H225" s="273">
        <v>0.375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9" t="s">
        <v>164</v>
      </c>
      <c r="AU225" s="279" t="s">
        <v>85</v>
      </c>
      <c r="AV225" s="14" t="s">
        <v>162</v>
      </c>
      <c r="AW225" s="14" t="s">
        <v>31</v>
      </c>
      <c r="AX225" s="14" t="s">
        <v>83</v>
      </c>
      <c r="AY225" s="279" t="s">
        <v>154</v>
      </c>
    </row>
    <row r="226" s="12" customFormat="1" ht="22.8" customHeight="1">
      <c r="A226" s="12"/>
      <c r="B226" s="227"/>
      <c r="C226" s="228"/>
      <c r="D226" s="229" t="s">
        <v>74</v>
      </c>
      <c r="E226" s="241" t="s">
        <v>328</v>
      </c>
      <c r="F226" s="241" t="s">
        <v>329</v>
      </c>
      <c r="G226" s="228"/>
      <c r="H226" s="228"/>
      <c r="I226" s="231"/>
      <c r="J226" s="242">
        <f>BK226</f>
        <v>0</v>
      </c>
      <c r="K226" s="228"/>
      <c r="L226" s="233"/>
      <c r="M226" s="234"/>
      <c r="N226" s="235"/>
      <c r="O226" s="235"/>
      <c r="P226" s="236">
        <f>SUM(P227:P244)</f>
        <v>0</v>
      </c>
      <c r="Q226" s="235"/>
      <c r="R226" s="236">
        <f>SUM(R227:R244)</f>
        <v>0</v>
      </c>
      <c r="S226" s="235"/>
      <c r="T226" s="237">
        <f>SUM(T227:T244)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8" t="s">
        <v>162</v>
      </c>
      <c r="AT226" s="239" t="s">
        <v>74</v>
      </c>
      <c r="AU226" s="239" t="s">
        <v>83</v>
      </c>
      <c r="AY226" s="238" t="s">
        <v>154</v>
      </c>
      <c r="BK226" s="240">
        <f>SUM(BK227:BK244)</f>
        <v>0</v>
      </c>
    </row>
    <row r="227" s="2" customFormat="1" ht="33" customHeight="1">
      <c r="A227" s="38"/>
      <c r="B227" s="39"/>
      <c r="C227" s="290" t="s">
        <v>301</v>
      </c>
      <c r="D227" s="290" t="s">
        <v>198</v>
      </c>
      <c r="E227" s="291" t="s">
        <v>331</v>
      </c>
      <c r="F227" s="292" t="s">
        <v>332</v>
      </c>
      <c r="G227" s="293" t="s">
        <v>159</v>
      </c>
      <c r="H227" s="294">
        <v>1</v>
      </c>
      <c r="I227" s="295"/>
      <c r="J227" s="296">
        <f>ROUND(I227*H227,2)</f>
        <v>0</v>
      </c>
      <c r="K227" s="292" t="s">
        <v>160</v>
      </c>
      <c r="L227" s="44"/>
      <c r="M227" s="297" t="s">
        <v>1</v>
      </c>
      <c r="N227" s="298" t="s">
        <v>40</v>
      </c>
      <c r="O227" s="91"/>
      <c r="P227" s="253">
        <f>O227*H227</f>
        <v>0</v>
      </c>
      <c r="Q227" s="253">
        <v>0</v>
      </c>
      <c r="R227" s="253">
        <f>Q227*H227</f>
        <v>0</v>
      </c>
      <c r="S227" s="253">
        <v>0</v>
      </c>
      <c r="T227" s="25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5" t="s">
        <v>333</v>
      </c>
      <c r="AT227" s="255" t="s">
        <v>198</v>
      </c>
      <c r="AU227" s="255" t="s">
        <v>85</v>
      </c>
      <c r="AY227" s="17" t="s">
        <v>154</v>
      </c>
      <c r="BE227" s="256">
        <f>IF(N227="základní",J227,0)</f>
        <v>0</v>
      </c>
      <c r="BF227" s="256">
        <f>IF(N227="snížená",J227,0)</f>
        <v>0</v>
      </c>
      <c r="BG227" s="256">
        <f>IF(N227="zákl. přenesená",J227,0)</f>
        <v>0</v>
      </c>
      <c r="BH227" s="256">
        <f>IF(N227="sníž. přenesená",J227,0)</f>
        <v>0</v>
      </c>
      <c r="BI227" s="256">
        <f>IF(N227="nulová",J227,0)</f>
        <v>0</v>
      </c>
      <c r="BJ227" s="17" t="s">
        <v>83</v>
      </c>
      <c r="BK227" s="256">
        <f>ROUND(I227*H227,2)</f>
        <v>0</v>
      </c>
      <c r="BL227" s="17" t="s">
        <v>333</v>
      </c>
      <c r="BM227" s="255" t="s">
        <v>447</v>
      </c>
    </row>
    <row r="228" s="15" customFormat="1">
      <c r="A228" s="15"/>
      <c r="B228" s="280"/>
      <c r="C228" s="281"/>
      <c r="D228" s="259" t="s">
        <v>164</v>
      </c>
      <c r="E228" s="282" t="s">
        <v>1</v>
      </c>
      <c r="F228" s="283" t="s">
        <v>448</v>
      </c>
      <c r="G228" s="281"/>
      <c r="H228" s="282" t="s">
        <v>1</v>
      </c>
      <c r="I228" s="284"/>
      <c r="J228" s="281"/>
      <c r="K228" s="281"/>
      <c r="L228" s="285"/>
      <c r="M228" s="286"/>
      <c r="N228" s="287"/>
      <c r="O228" s="287"/>
      <c r="P228" s="287"/>
      <c r="Q228" s="287"/>
      <c r="R228" s="287"/>
      <c r="S228" s="287"/>
      <c r="T228" s="28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9" t="s">
        <v>164</v>
      </c>
      <c r="AU228" s="289" t="s">
        <v>85</v>
      </c>
      <c r="AV228" s="15" t="s">
        <v>83</v>
      </c>
      <c r="AW228" s="15" t="s">
        <v>31</v>
      </c>
      <c r="AX228" s="15" t="s">
        <v>75</v>
      </c>
      <c r="AY228" s="289" t="s">
        <v>154</v>
      </c>
    </row>
    <row r="229" s="13" customFormat="1">
      <c r="A229" s="13"/>
      <c r="B229" s="257"/>
      <c r="C229" s="258"/>
      <c r="D229" s="259" t="s">
        <v>164</v>
      </c>
      <c r="E229" s="260" t="s">
        <v>1</v>
      </c>
      <c r="F229" s="261" t="s">
        <v>83</v>
      </c>
      <c r="G229" s="258"/>
      <c r="H229" s="262">
        <v>1</v>
      </c>
      <c r="I229" s="263"/>
      <c r="J229" s="258"/>
      <c r="K229" s="258"/>
      <c r="L229" s="264"/>
      <c r="M229" s="265"/>
      <c r="N229" s="266"/>
      <c r="O229" s="266"/>
      <c r="P229" s="266"/>
      <c r="Q229" s="266"/>
      <c r="R229" s="266"/>
      <c r="S229" s="266"/>
      <c r="T229" s="26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8" t="s">
        <v>164</v>
      </c>
      <c r="AU229" s="268" t="s">
        <v>85</v>
      </c>
      <c r="AV229" s="13" t="s">
        <v>85</v>
      </c>
      <c r="AW229" s="13" t="s">
        <v>31</v>
      </c>
      <c r="AX229" s="13" t="s">
        <v>75</v>
      </c>
      <c r="AY229" s="268" t="s">
        <v>154</v>
      </c>
    </row>
    <row r="230" s="14" customFormat="1">
      <c r="A230" s="14"/>
      <c r="B230" s="269"/>
      <c r="C230" s="270"/>
      <c r="D230" s="259" t="s">
        <v>164</v>
      </c>
      <c r="E230" s="271" t="s">
        <v>1</v>
      </c>
      <c r="F230" s="272" t="s">
        <v>166</v>
      </c>
      <c r="G230" s="270"/>
      <c r="H230" s="273">
        <v>1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9" t="s">
        <v>164</v>
      </c>
      <c r="AU230" s="279" t="s">
        <v>85</v>
      </c>
      <c r="AV230" s="14" t="s">
        <v>162</v>
      </c>
      <c r="AW230" s="14" t="s">
        <v>31</v>
      </c>
      <c r="AX230" s="14" t="s">
        <v>83</v>
      </c>
      <c r="AY230" s="279" t="s">
        <v>154</v>
      </c>
    </row>
    <row r="231" s="2" customFormat="1" ht="21.75" customHeight="1">
      <c r="A231" s="38"/>
      <c r="B231" s="39"/>
      <c r="C231" s="290" t="s">
        <v>307</v>
      </c>
      <c r="D231" s="290" t="s">
        <v>198</v>
      </c>
      <c r="E231" s="291" t="s">
        <v>337</v>
      </c>
      <c r="F231" s="292" t="s">
        <v>338</v>
      </c>
      <c r="G231" s="293" t="s">
        <v>159</v>
      </c>
      <c r="H231" s="294">
        <v>1</v>
      </c>
      <c r="I231" s="295"/>
      <c r="J231" s="296">
        <f>ROUND(I231*H231,2)</f>
        <v>0</v>
      </c>
      <c r="K231" s="292" t="s">
        <v>160</v>
      </c>
      <c r="L231" s="44"/>
      <c r="M231" s="297" t="s">
        <v>1</v>
      </c>
      <c r="N231" s="298" t="s">
        <v>40</v>
      </c>
      <c r="O231" s="91"/>
      <c r="P231" s="253">
        <f>O231*H231</f>
        <v>0</v>
      </c>
      <c r="Q231" s="253">
        <v>0</v>
      </c>
      <c r="R231" s="253">
        <f>Q231*H231</f>
        <v>0</v>
      </c>
      <c r="S231" s="253">
        <v>0</v>
      </c>
      <c r="T231" s="25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5" t="s">
        <v>333</v>
      </c>
      <c r="AT231" s="255" t="s">
        <v>198</v>
      </c>
      <c r="AU231" s="255" t="s">
        <v>85</v>
      </c>
      <c r="AY231" s="17" t="s">
        <v>154</v>
      </c>
      <c r="BE231" s="256">
        <f>IF(N231="základní",J231,0)</f>
        <v>0</v>
      </c>
      <c r="BF231" s="256">
        <f>IF(N231="snížená",J231,0)</f>
        <v>0</v>
      </c>
      <c r="BG231" s="256">
        <f>IF(N231="zákl. přenesená",J231,0)</f>
        <v>0</v>
      </c>
      <c r="BH231" s="256">
        <f>IF(N231="sníž. přenesená",J231,0)</f>
        <v>0</v>
      </c>
      <c r="BI231" s="256">
        <f>IF(N231="nulová",J231,0)</f>
        <v>0</v>
      </c>
      <c r="BJ231" s="17" t="s">
        <v>83</v>
      </c>
      <c r="BK231" s="256">
        <f>ROUND(I231*H231,2)</f>
        <v>0</v>
      </c>
      <c r="BL231" s="17" t="s">
        <v>333</v>
      </c>
      <c r="BM231" s="255" t="s">
        <v>449</v>
      </c>
    </row>
    <row r="232" s="15" customFormat="1">
      <c r="A232" s="15"/>
      <c r="B232" s="280"/>
      <c r="C232" s="281"/>
      <c r="D232" s="259" t="s">
        <v>164</v>
      </c>
      <c r="E232" s="282" t="s">
        <v>1</v>
      </c>
      <c r="F232" s="283" t="s">
        <v>448</v>
      </c>
      <c r="G232" s="281"/>
      <c r="H232" s="282" t="s">
        <v>1</v>
      </c>
      <c r="I232" s="284"/>
      <c r="J232" s="281"/>
      <c r="K232" s="281"/>
      <c r="L232" s="285"/>
      <c r="M232" s="286"/>
      <c r="N232" s="287"/>
      <c r="O232" s="287"/>
      <c r="P232" s="287"/>
      <c r="Q232" s="287"/>
      <c r="R232" s="287"/>
      <c r="S232" s="287"/>
      <c r="T232" s="28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9" t="s">
        <v>164</v>
      </c>
      <c r="AU232" s="289" t="s">
        <v>85</v>
      </c>
      <c r="AV232" s="15" t="s">
        <v>83</v>
      </c>
      <c r="AW232" s="15" t="s">
        <v>31</v>
      </c>
      <c r="AX232" s="15" t="s">
        <v>75</v>
      </c>
      <c r="AY232" s="289" t="s">
        <v>154</v>
      </c>
    </row>
    <row r="233" s="13" customFormat="1">
      <c r="A233" s="13"/>
      <c r="B233" s="257"/>
      <c r="C233" s="258"/>
      <c r="D233" s="259" t="s">
        <v>164</v>
      </c>
      <c r="E233" s="260" t="s">
        <v>1</v>
      </c>
      <c r="F233" s="261" t="s">
        <v>83</v>
      </c>
      <c r="G233" s="258"/>
      <c r="H233" s="262">
        <v>1</v>
      </c>
      <c r="I233" s="263"/>
      <c r="J233" s="258"/>
      <c r="K233" s="258"/>
      <c r="L233" s="264"/>
      <c r="M233" s="265"/>
      <c r="N233" s="266"/>
      <c r="O233" s="266"/>
      <c r="P233" s="266"/>
      <c r="Q233" s="266"/>
      <c r="R233" s="266"/>
      <c r="S233" s="266"/>
      <c r="T233" s="26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8" t="s">
        <v>164</v>
      </c>
      <c r="AU233" s="268" t="s">
        <v>85</v>
      </c>
      <c r="AV233" s="13" t="s">
        <v>85</v>
      </c>
      <c r="AW233" s="13" t="s">
        <v>31</v>
      </c>
      <c r="AX233" s="13" t="s">
        <v>75</v>
      </c>
      <c r="AY233" s="268" t="s">
        <v>154</v>
      </c>
    </row>
    <row r="234" s="14" customFormat="1">
      <c r="A234" s="14"/>
      <c r="B234" s="269"/>
      <c r="C234" s="270"/>
      <c r="D234" s="259" t="s">
        <v>164</v>
      </c>
      <c r="E234" s="271" t="s">
        <v>1</v>
      </c>
      <c r="F234" s="272" t="s">
        <v>166</v>
      </c>
      <c r="G234" s="270"/>
      <c r="H234" s="273">
        <v>1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9" t="s">
        <v>164</v>
      </c>
      <c r="AU234" s="279" t="s">
        <v>85</v>
      </c>
      <c r="AV234" s="14" t="s">
        <v>162</v>
      </c>
      <c r="AW234" s="14" t="s">
        <v>31</v>
      </c>
      <c r="AX234" s="14" t="s">
        <v>83</v>
      </c>
      <c r="AY234" s="279" t="s">
        <v>154</v>
      </c>
    </row>
    <row r="235" s="2" customFormat="1" ht="189.75" customHeight="1">
      <c r="A235" s="38"/>
      <c r="B235" s="39"/>
      <c r="C235" s="290" t="s">
        <v>312</v>
      </c>
      <c r="D235" s="290" t="s">
        <v>198</v>
      </c>
      <c r="E235" s="291" t="s">
        <v>450</v>
      </c>
      <c r="F235" s="292" t="s">
        <v>451</v>
      </c>
      <c r="G235" s="293" t="s">
        <v>177</v>
      </c>
      <c r="H235" s="294">
        <v>2600</v>
      </c>
      <c r="I235" s="295"/>
      <c r="J235" s="296">
        <f>ROUND(I235*H235,2)</f>
        <v>0</v>
      </c>
      <c r="K235" s="292" t="s">
        <v>160</v>
      </c>
      <c r="L235" s="44"/>
      <c r="M235" s="297" t="s">
        <v>1</v>
      </c>
      <c r="N235" s="298" t="s">
        <v>40</v>
      </c>
      <c r="O235" s="91"/>
      <c r="P235" s="253">
        <f>O235*H235</f>
        <v>0</v>
      </c>
      <c r="Q235" s="253">
        <v>0</v>
      </c>
      <c r="R235" s="253">
        <f>Q235*H235</f>
        <v>0</v>
      </c>
      <c r="S235" s="253">
        <v>0</v>
      </c>
      <c r="T235" s="25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5" t="s">
        <v>333</v>
      </c>
      <c r="AT235" s="255" t="s">
        <v>198</v>
      </c>
      <c r="AU235" s="255" t="s">
        <v>85</v>
      </c>
      <c r="AY235" s="17" t="s">
        <v>154</v>
      </c>
      <c r="BE235" s="256">
        <f>IF(N235="základní",J235,0)</f>
        <v>0</v>
      </c>
      <c r="BF235" s="256">
        <f>IF(N235="snížená",J235,0)</f>
        <v>0</v>
      </c>
      <c r="BG235" s="256">
        <f>IF(N235="zákl. přenesená",J235,0)</f>
        <v>0</v>
      </c>
      <c r="BH235" s="256">
        <f>IF(N235="sníž. přenesená",J235,0)</f>
        <v>0</v>
      </c>
      <c r="BI235" s="256">
        <f>IF(N235="nulová",J235,0)</f>
        <v>0</v>
      </c>
      <c r="BJ235" s="17" t="s">
        <v>83</v>
      </c>
      <c r="BK235" s="256">
        <f>ROUND(I235*H235,2)</f>
        <v>0</v>
      </c>
      <c r="BL235" s="17" t="s">
        <v>333</v>
      </c>
      <c r="BM235" s="255" t="s">
        <v>452</v>
      </c>
    </row>
    <row r="236" s="2" customFormat="1">
      <c r="A236" s="38"/>
      <c r="B236" s="39"/>
      <c r="C236" s="40"/>
      <c r="D236" s="259" t="s">
        <v>202</v>
      </c>
      <c r="E236" s="40"/>
      <c r="F236" s="299" t="s">
        <v>344</v>
      </c>
      <c r="G236" s="40"/>
      <c r="H236" s="40"/>
      <c r="I236" s="154"/>
      <c r="J236" s="40"/>
      <c r="K236" s="40"/>
      <c r="L236" s="44"/>
      <c r="M236" s="300"/>
      <c r="N236" s="30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202</v>
      </c>
      <c r="AU236" s="17" t="s">
        <v>85</v>
      </c>
    </row>
    <row r="237" s="15" customFormat="1">
      <c r="A237" s="15"/>
      <c r="B237" s="280"/>
      <c r="C237" s="281"/>
      <c r="D237" s="259" t="s">
        <v>164</v>
      </c>
      <c r="E237" s="282" t="s">
        <v>1</v>
      </c>
      <c r="F237" s="283" t="s">
        <v>453</v>
      </c>
      <c r="G237" s="281"/>
      <c r="H237" s="282" t="s">
        <v>1</v>
      </c>
      <c r="I237" s="284"/>
      <c r="J237" s="281"/>
      <c r="K237" s="281"/>
      <c r="L237" s="285"/>
      <c r="M237" s="286"/>
      <c r="N237" s="287"/>
      <c r="O237" s="287"/>
      <c r="P237" s="287"/>
      <c r="Q237" s="287"/>
      <c r="R237" s="287"/>
      <c r="S237" s="287"/>
      <c r="T237" s="28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9" t="s">
        <v>164</v>
      </c>
      <c r="AU237" s="289" t="s">
        <v>85</v>
      </c>
      <c r="AV237" s="15" t="s">
        <v>83</v>
      </c>
      <c r="AW237" s="15" t="s">
        <v>31</v>
      </c>
      <c r="AX237" s="15" t="s">
        <v>75</v>
      </c>
      <c r="AY237" s="289" t="s">
        <v>154</v>
      </c>
    </row>
    <row r="238" s="13" customFormat="1">
      <c r="A238" s="13"/>
      <c r="B238" s="257"/>
      <c r="C238" s="258"/>
      <c r="D238" s="259" t="s">
        <v>164</v>
      </c>
      <c r="E238" s="260" t="s">
        <v>1</v>
      </c>
      <c r="F238" s="261" t="s">
        <v>454</v>
      </c>
      <c r="G238" s="258"/>
      <c r="H238" s="262">
        <v>2600</v>
      </c>
      <c r="I238" s="263"/>
      <c r="J238" s="258"/>
      <c r="K238" s="258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164</v>
      </c>
      <c r="AU238" s="268" t="s">
        <v>85</v>
      </c>
      <c r="AV238" s="13" t="s">
        <v>85</v>
      </c>
      <c r="AW238" s="13" t="s">
        <v>31</v>
      </c>
      <c r="AX238" s="13" t="s">
        <v>75</v>
      </c>
      <c r="AY238" s="268" t="s">
        <v>154</v>
      </c>
    </row>
    <row r="239" s="14" customFormat="1">
      <c r="A239" s="14"/>
      <c r="B239" s="269"/>
      <c r="C239" s="270"/>
      <c r="D239" s="259" t="s">
        <v>164</v>
      </c>
      <c r="E239" s="271" t="s">
        <v>1</v>
      </c>
      <c r="F239" s="272" t="s">
        <v>166</v>
      </c>
      <c r="G239" s="270"/>
      <c r="H239" s="273">
        <v>2600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9" t="s">
        <v>164</v>
      </c>
      <c r="AU239" s="279" t="s">
        <v>85</v>
      </c>
      <c r="AV239" s="14" t="s">
        <v>162</v>
      </c>
      <c r="AW239" s="14" t="s">
        <v>31</v>
      </c>
      <c r="AX239" s="14" t="s">
        <v>83</v>
      </c>
      <c r="AY239" s="279" t="s">
        <v>154</v>
      </c>
    </row>
    <row r="240" s="2" customFormat="1" ht="189.75" customHeight="1">
      <c r="A240" s="38"/>
      <c r="B240" s="39"/>
      <c r="C240" s="290" t="s">
        <v>316</v>
      </c>
      <c r="D240" s="290" t="s">
        <v>198</v>
      </c>
      <c r="E240" s="291" t="s">
        <v>341</v>
      </c>
      <c r="F240" s="292" t="s">
        <v>342</v>
      </c>
      <c r="G240" s="293" t="s">
        <v>177</v>
      </c>
      <c r="H240" s="294">
        <v>2277.7199999999998</v>
      </c>
      <c r="I240" s="295"/>
      <c r="J240" s="296">
        <f>ROUND(I240*H240,2)</f>
        <v>0</v>
      </c>
      <c r="K240" s="292" t="s">
        <v>160</v>
      </c>
      <c r="L240" s="44"/>
      <c r="M240" s="297" t="s">
        <v>1</v>
      </c>
      <c r="N240" s="298" t="s">
        <v>40</v>
      </c>
      <c r="O240" s="91"/>
      <c r="P240" s="253">
        <f>O240*H240</f>
        <v>0</v>
      </c>
      <c r="Q240" s="253">
        <v>0</v>
      </c>
      <c r="R240" s="253">
        <f>Q240*H240</f>
        <v>0</v>
      </c>
      <c r="S240" s="253">
        <v>0</v>
      </c>
      <c r="T240" s="25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5" t="s">
        <v>333</v>
      </c>
      <c r="AT240" s="255" t="s">
        <v>198</v>
      </c>
      <c r="AU240" s="255" t="s">
        <v>85</v>
      </c>
      <c r="AY240" s="17" t="s">
        <v>154</v>
      </c>
      <c r="BE240" s="256">
        <f>IF(N240="základní",J240,0)</f>
        <v>0</v>
      </c>
      <c r="BF240" s="256">
        <f>IF(N240="snížená",J240,0)</f>
        <v>0</v>
      </c>
      <c r="BG240" s="256">
        <f>IF(N240="zákl. přenesená",J240,0)</f>
        <v>0</v>
      </c>
      <c r="BH240" s="256">
        <f>IF(N240="sníž. přenesená",J240,0)</f>
        <v>0</v>
      </c>
      <c r="BI240" s="256">
        <f>IF(N240="nulová",J240,0)</f>
        <v>0</v>
      </c>
      <c r="BJ240" s="17" t="s">
        <v>83</v>
      </c>
      <c r="BK240" s="256">
        <f>ROUND(I240*H240,2)</f>
        <v>0</v>
      </c>
      <c r="BL240" s="17" t="s">
        <v>333</v>
      </c>
      <c r="BM240" s="255" t="s">
        <v>455</v>
      </c>
    </row>
    <row r="241" s="2" customFormat="1">
      <c r="A241" s="38"/>
      <c r="B241" s="39"/>
      <c r="C241" s="40"/>
      <c r="D241" s="259" t="s">
        <v>202</v>
      </c>
      <c r="E241" s="40"/>
      <c r="F241" s="299" t="s">
        <v>344</v>
      </c>
      <c r="G241" s="40"/>
      <c r="H241" s="40"/>
      <c r="I241" s="154"/>
      <c r="J241" s="40"/>
      <c r="K241" s="40"/>
      <c r="L241" s="44"/>
      <c r="M241" s="300"/>
      <c r="N241" s="301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202</v>
      </c>
      <c r="AU241" s="17" t="s">
        <v>85</v>
      </c>
    </row>
    <row r="242" s="15" customFormat="1">
      <c r="A242" s="15"/>
      <c r="B242" s="280"/>
      <c r="C242" s="281"/>
      <c r="D242" s="259" t="s">
        <v>164</v>
      </c>
      <c r="E242" s="282" t="s">
        <v>1</v>
      </c>
      <c r="F242" s="283" t="s">
        <v>345</v>
      </c>
      <c r="G242" s="281"/>
      <c r="H242" s="282" t="s">
        <v>1</v>
      </c>
      <c r="I242" s="284"/>
      <c r="J242" s="281"/>
      <c r="K242" s="281"/>
      <c r="L242" s="285"/>
      <c r="M242" s="286"/>
      <c r="N242" s="287"/>
      <c r="O242" s="287"/>
      <c r="P242" s="287"/>
      <c r="Q242" s="287"/>
      <c r="R242" s="287"/>
      <c r="S242" s="287"/>
      <c r="T242" s="28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9" t="s">
        <v>164</v>
      </c>
      <c r="AU242" s="289" t="s">
        <v>85</v>
      </c>
      <c r="AV242" s="15" t="s">
        <v>83</v>
      </c>
      <c r="AW242" s="15" t="s">
        <v>31</v>
      </c>
      <c r="AX242" s="15" t="s">
        <v>75</v>
      </c>
      <c r="AY242" s="289" t="s">
        <v>154</v>
      </c>
    </row>
    <row r="243" s="13" customFormat="1">
      <c r="A243" s="13"/>
      <c r="B243" s="257"/>
      <c r="C243" s="258"/>
      <c r="D243" s="259" t="s">
        <v>164</v>
      </c>
      <c r="E243" s="260" t="s">
        <v>1</v>
      </c>
      <c r="F243" s="261" t="s">
        <v>456</v>
      </c>
      <c r="G243" s="258"/>
      <c r="H243" s="262">
        <v>2277.7199999999998</v>
      </c>
      <c r="I243" s="263"/>
      <c r="J243" s="258"/>
      <c r="K243" s="258"/>
      <c r="L243" s="264"/>
      <c r="M243" s="265"/>
      <c r="N243" s="266"/>
      <c r="O243" s="266"/>
      <c r="P243" s="266"/>
      <c r="Q243" s="266"/>
      <c r="R243" s="266"/>
      <c r="S243" s="266"/>
      <c r="T243" s="26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8" t="s">
        <v>164</v>
      </c>
      <c r="AU243" s="268" t="s">
        <v>85</v>
      </c>
      <c r="AV243" s="13" t="s">
        <v>85</v>
      </c>
      <c r="AW243" s="13" t="s">
        <v>31</v>
      </c>
      <c r="AX243" s="13" t="s">
        <v>75</v>
      </c>
      <c r="AY243" s="268" t="s">
        <v>154</v>
      </c>
    </row>
    <row r="244" s="14" customFormat="1">
      <c r="A244" s="14"/>
      <c r="B244" s="269"/>
      <c r="C244" s="270"/>
      <c r="D244" s="259" t="s">
        <v>164</v>
      </c>
      <c r="E244" s="271" t="s">
        <v>1</v>
      </c>
      <c r="F244" s="272" t="s">
        <v>166</v>
      </c>
      <c r="G244" s="270"/>
      <c r="H244" s="273">
        <v>2277.7199999999998</v>
      </c>
      <c r="I244" s="274"/>
      <c r="J244" s="270"/>
      <c r="K244" s="270"/>
      <c r="L244" s="275"/>
      <c r="M244" s="302"/>
      <c r="N244" s="303"/>
      <c r="O244" s="303"/>
      <c r="P244" s="303"/>
      <c r="Q244" s="303"/>
      <c r="R244" s="303"/>
      <c r="S244" s="303"/>
      <c r="T244" s="30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9" t="s">
        <v>164</v>
      </c>
      <c r="AU244" s="279" t="s">
        <v>85</v>
      </c>
      <c r="AV244" s="14" t="s">
        <v>162</v>
      </c>
      <c r="AW244" s="14" t="s">
        <v>31</v>
      </c>
      <c r="AX244" s="14" t="s">
        <v>83</v>
      </c>
      <c r="AY244" s="279" t="s">
        <v>154</v>
      </c>
    </row>
    <row r="245" s="2" customFormat="1" ht="6.96" customHeight="1">
      <c r="A245" s="38"/>
      <c r="B245" s="66"/>
      <c r="C245" s="67"/>
      <c r="D245" s="67"/>
      <c r="E245" s="67"/>
      <c r="F245" s="67"/>
      <c r="G245" s="67"/>
      <c r="H245" s="67"/>
      <c r="I245" s="192"/>
      <c r="J245" s="67"/>
      <c r="K245" s="67"/>
      <c r="L245" s="44"/>
      <c r="M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</row>
  </sheetData>
  <sheetProtection sheet="1" autoFilter="0" formatColumns="0" formatRows="0" objects="1" scenarios="1" spinCount="100000" saltValue="iO0enBpNmEiTsz2rE+q1sg7BFbVmoJTzqCQhT37ks1JQ6RG06OEGU5E5PQzbgd/djzezoBr+acHPSSiu2tOwGA==" hashValue="Kx3jxnTaMZbKee67W9c0zWX2wOdNGWAEFo98cd+Qo9BOp3nlETJPAvgZHxJnxjKh3CCst9uTgtNP73CKkfSL1A==" algorithmName="SHA-512" password="CC35"/>
  <autoFilter ref="C119:K24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457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ROUND((SUM(BE120:BE173)),  2)</f>
        <v>0</v>
      </c>
      <c r="G33" s="38"/>
      <c r="H33" s="38"/>
      <c r="I33" s="171">
        <v>0.20999999999999999</v>
      </c>
      <c r="J33" s="170">
        <f>ROUND(((SUM(BE120:BE173))*I33),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ROUND((SUM(BF120:BF173)),  2)</f>
        <v>0</v>
      </c>
      <c r="G34" s="38"/>
      <c r="H34" s="38"/>
      <c r="I34" s="171">
        <v>0.14999999999999999</v>
      </c>
      <c r="J34" s="170">
        <f>ROUND(((SUM(BF120:BF173))*I34),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ROUND((SUM(BG120:BG173)),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ROUND((SUM(BH120:BH173)),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ROUND((SUM(BI120:BI173)),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03 - Nástupiště Zákolany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J121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458</v>
      </c>
      <c r="E98" s="211"/>
      <c r="F98" s="211"/>
      <c r="G98" s="211"/>
      <c r="H98" s="211"/>
      <c r="I98" s="212"/>
      <c r="J98" s="213">
        <f>J122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137</v>
      </c>
      <c r="E99" s="211"/>
      <c r="F99" s="211"/>
      <c r="G99" s="211"/>
      <c r="H99" s="211"/>
      <c r="I99" s="212"/>
      <c r="J99" s="213">
        <f>J143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138</v>
      </c>
      <c r="E100" s="211"/>
      <c r="F100" s="211"/>
      <c r="G100" s="211"/>
      <c r="H100" s="211"/>
      <c r="I100" s="212"/>
      <c r="J100" s="213">
        <f>J158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139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Oprava trati v úseku Brandýsek - Kralupy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127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03 - Nástupiště Zákolany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56" t="s">
        <v>22</v>
      </c>
      <c r="J114" s="79" t="str">
        <f>IF(J12="","",J12)</f>
        <v>6. 4. 2020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Ing. Aleš Bednář</v>
      </c>
      <c r="G116" s="40"/>
      <c r="H116" s="40"/>
      <c r="I116" s="156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56" t="s">
        <v>32</v>
      </c>
      <c r="J117" s="36" t="str">
        <f>E24</f>
        <v>Lukáš Kot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5"/>
      <c r="B119" s="216"/>
      <c r="C119" s="217" t="s">
        <v>140</v>
      </c>
      <c r="D119" s="218" t="s">
        <v>60</v>
      </c>
      <c r="E119" s="218" t="s">
        <v>56</v>
      </c>
      <c r="F119" s="218" t="s">
        <v>57</v>
      </c>
      <c r="G119" s="218" t="s">
        <v>141</v>
      </c>
      <c r="H119" s="218" t="s">
        <v>142</v>
      </c>
      <c r="I119" s="219" t="s">
        <v>143</v>
      </c>
      <c r="J119" s="218" t="s">
        <v>131</v>
      </c>
      <c r="K119" s="220" t="s">
        <v>144</v>
      </c>
      <c r="L119" s="221"/>
      <c r="M119" s="100" t="s">
        <v>1</v>
      </c>
      <c r="N119" s="101" t="s">
        <v>39</v>
      </c>
      <c r="O119" s="101" t="s">
        <v>145</v>
      </c>
      <c r="P119" s="101" t="s">
        <v>146</v>
      </c>
      <c r="Q119" s="101" t="s">
        <v>147</v>
      </c>
      <c r="R119" s="101" t="s">
        <v>148</v>
      </c>
      <c r="S119" s="101" t="s">
        <v>149</v>
      </c>
      <c r="T119" s="102" t="s">
        <v>150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8"/>
      <c r="B120" s="39"/>
      <c r="C120" s="107" t="s">
        <v>151</v>
      </c>
      <c r="D120" s="40"/>
      <c r="E120" s="40"/>
      <c r="F120" s="40"/>
      <c r="G120" s="40"/>
      <c r="H120" s="40"/>
      <c r="I120" s="154"/>
      <c r="J120" s="222">
        <f>BK120</f>
        <v>0</v>
      </c>
      <c r="K120" s="40"/>
      <c r="L120" s="44"/>
      <c r="M120" s="103"/>
      <c r="N120" s="223"/>
      <c r="O120" s="104"/>
      <c r="P120" s="224">
        <f>P121</f>
        <v>0</v>
      </c>
      <c r="Q120" s="104"/>
      <c r="R120" s="224">
        <f>R121</f>
        <v>55.027000000000001</v>
      </c>
      <c r="S120" s="104"/>
      <c r="T120" s="225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133</v>
      </c>
      <c r="BK120" s="226">
        <f>BK121</f>
        <v>0</v>
      </c>
    </row>
    <row r="121" s="12" customFormat="1" ht="25.92" customHeight="1">
      <c r="A121" s="12"/>
      <c r="B121" s="227"/>
      <c r="C121" s="228"/>
      <c r="D121" s="229" t="s">
        <v>74</v>
      </c>
      <c r="E121" s="230" t="s">
        <v>152</v>
      </c>
      <c r="F121" s="230" t="s">
        <v>153</v>
      </c>
      <c r="G121" s="228"/>
      <c r="H121" s="228"/>
      <c r="I121" s="231"/>
      <c r="J121" s="232">
        <f>BK121</f>
        <v>0</v>
      </c>
      <c r="K121" s="228"/>
      <c r="L121" s="233"/>
      <c r="M121" s="234"/>
      <c r="N121" s="235"/>
      <c r="O121" s="235"/>
      <c r="P121" s="236">
        <f>P122+P143+P158</f>
        <v>0</v>
      </c>
      <c r="Q121" s="235"/>
      <c r="R121" s="236">
        <f>R122+R143+R158</f>
        <v>55.027000000000001</v>
      </c>
      <c r="S121" s="235"/>
      <c r="T121" s="237">
        <f>T122+T143+T158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8" t="s">
        <v>174</v>
      </c>
      <c r="AT121" s="239" t="s">
        <v>74</v>
      </c>
      <c r="AU121" s="239" t="s">
        <v>75</v>
      </c>
      <c r="AY121" s="238" t="s">
        <v>154</v>
      </c>
      <c r="BK121" s="240">
        <f>BK122+BK143+BK158</f>
        <v>0</v>
      </c>
    </row>
    <row r="122" s="12" customFormat="1" ht="22.8" customHeight="1">
      <c r="A122" s="12"/>
      <c r="B122" s="227"/>
      <c r="C122" s="228"/>
      <c r="D122" s="229" t="s">
        <v>74</v>
      </c>
      <c r="E122" s="241" t="s">
        <v>156</v>
      </c>
      <c r="F122" s="241" t="s">
        <v>173</v>
      </c>
      <c r="G122" s="228"/>
      <c r="H122" s="228"/>
      <c r="I122" s="231"/>
      <c r="J122" s="242">
        <f>BK122</f>
        <v>0</v>
      </c>
      <c r="K122" s="228"/>
      <c r="L122" s="233"/>
      <c r="M122" s="234"/>
      <c r="N122" s="235"/>
      <c r="O122" s="235"/>
      <c r="P122" s="236">
        <f>SUM(P123:P142)</f>
        <v>0</v>
      </c>
      <c r="Q122" s="235"/>
      <c r="R122" s="236">
        <f>SUM(R123:R142)</f>
        <v>55.027000000000001</v>
      </c>
      <c r="S122" s="235"/>
      <c r="T122" s="237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174</v>
      </c>
      <c r="AT122" s="239" t="s">
        <v>74</v>
      </c>
      <c r="AU122" s="239" t="s">
        <v>83</v>
      </c>
      <c r="AY122" s="238" t="s">
        <v>154</v>
      </c>
      <c r="BK122" s="240">
        <f>SUM(BK123:BK142)</f>
        <v>0</v>
      </c>
    </row>
    <row r="123" s="2" customFormat="1" ht="21.75" customHeight="1">
      <c r="A123" s="38"/>
      <c r="B123" s="39"/>
      <c r="C123" s="243" t="s">
        <v>83</v>
      </c>
      <c r="D123" s="243" t="s">
        <v>156</v>
      </c>
      <c r="E123" s="244" t="s">
        <v>459</v>
      </c>
      <c r="F123" s="245" t="s">
        <v>460</v>
      </c>
      <c r="G123" s="246" t="s">
        <v>177</v>
      </c>
      <c r="H123" s="247">
        <v>21.600000000000001</v>
      </c>
      <c r="I123" s="248"/>
      <c r="J123" s="249">
        <f>ROUND(I123*H123,2)</f>
        <v>0</v>
      </c>
      <c r="K123" s="245" t="s">
        <v>160</v>
      </c>
      <c r="L123" s="250"/>
      <c r="M123" s="251" t="s">
        <v>1</v>
      </c>
      <c r="N123" s="252" t="s">
        <v>40</v>
      </c>
      <c r="O123" s="91"/>
      <c r="P123" s="253">
        <f>O123*H123</f>
        <v>0</v>
      </c>
      <c r="Q123" s="253">
        <v>1</v>
      </c>
      <c r="R123" s="253">
        <f>Q123*H123</f>
        <v>21.600000000000001</v>
      </c>
      <c r="S123" s="253">
        <v>0</v>
      </c>
      <c r="T123" s="25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55" t="s">
        <v>161</v>
      </c>
      <c r="AT123" s="255" t="s">
        <v>156</v>
      </c>
      <c r="AU123" s="255" t="s">
        <v>85</v>
      </c>
      <c r="AY123" s="17" t="s">
        <v>154</v>
      </c>
      <c r="BE123" s="256">
        <f>IF(N123="základní",J123,0)</f>
        <v>0</v>
      </c>
      <c r="BF123" s="256">
        <f>IF(N123="snížená",J123,0)</f>
        <v>0</v>
      </c>
      <c r="BG123" s="256">
        <f>IF(N123="zákl. přenesená",J123,0)</f>
        <v>0</v>
      </c>
      <c r="BH123" s="256">
        <f>IF(N123="sníž. přenesená",J123,0)</f>
        <v>0</v>
      </c>
      <c r="BI123" s="256">
        <f>IF(N123="nulová",J123,0)</f>
        <v>0</v>
      </c>
      <c r="BJ123" s="17" t="s">
        <v>83</v>
      </c>
      <c r="BK123" s="256">
        <f>ROUND(I123*H123,2)</f>
        <v>0</v>
      </c>
      <c r="BL123" s="17" t="s">
        <v>162</v>
      </c>
      <c r="BM123" s="255" t="s">
        <v>461</v>
      </c>
    </row>
    <row r="124" s="15" customFormat="1">
      <c r="A124" s="15"/>
      <c r="B124" s="280"/>
      <c r="C124" s="281"/>
      <c r="D124" s="259" t="s">
        <v>164</v>
      </c>
      <c r="E124" s="282" t="s">
        <v>1</v>
      </c>
      <c r="F124" s="283" t="s">
        <v>462</v>
      </c>
      <c r="G124" s="281"/>
      <c r="H124" s="282" t="s">
        <v>1</v>
      </c>
      <c r="I124" s="284"/>
      <c r="J124" s="281"/>
      <c r="K124" s="281"/>
      <c r="L124" s="285"/>
      <c r="M124" s="286"/>
      <c r="N124" s="287"/>
      <c r="O124" s="287"/>
      <c r="P124" s="287"/>
      <c r="Q124" s="287"/>
      <c r="R124" s="287"/>
      <c r="S124" s="287"/>
      <c r="T124" s="288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89" t="s">
        <v>164</v>
      </c>
      <c r="AU124" s="289" t="s">
        <v>85</v>
      </c>
      <c r="AV124" s="15" t="s">
        <v>83</v>
      </c>
      <c r="AW124" s="15" t="s">
        <v>31</v>
      </c>
      <c r="AX124" s="15" t="s">
        <v>75</v>
      </c>
      <c r="AY124" s="289" t="s">
        <v>154</v>
      </c>
    </row>
    <row r="125" s="13" customFormat="1">
      <c r="A125" s="13"/>
      <c r="B125" s="257"/>
      <c r="C125" s="258"/>
      <c r="D125" s="259" t="s">
        <v>164</v>
      </c>
      <c r="E125" s="260" t="s">
        <v>1</v>
      </c>
      <c r="F125" s="261" t="s">
        <v>463</v>
      </c>
      <c r="G125" s="258"/>
      <c r="H125" s="262">
        <v>21.600000000000001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164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154</v>
      </c>
    </row>
    <row r="126" s="14" customFormat="1">
      <c r="A126" s="14"/>
      <c r="B126" s="269"/>
      <c r="C126" s="270"/>
      <c r="D126" s="259" t="s">
        <v>164</v>
      </c>
      <c r="E126" s="271" t="s">
        <v>1</v>
      </c>
      <c r="F126" s="272" t="s">
        <v>166</v>
      </c>
      <c r="G126" s="270"/>
      <c r="H126" s="273">
        <v>21.600000000000001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164</v>
      </c>
      <c r="AU126" s="279" t="s">
        <v>85</v>
      </c>
      <c r="AV126" s="14" t="s">
        <v>162</v>
      </c>
      <c r="AW126" s="14" t="s">
        <v>31</v>
      </c>
      <c r="AX126" s="14" t="s">
        <v>83</v>
      </c>
      <c r="AY126" s="279" t="s">
        <v>154</v>
      </c>
    </row>
    <row r="127" s="2" customFormat="1" ht="21.75" customHeight="1">
      <c r="A127" s="38"/>
      <c r="B127" s="39"/>
      <c r="C127" s="243" t="s">
        <v>85</v>
      </c>
      <c r="D127" s="243" t="s">
        <v>156</v>
      </c>
      <c r="E127" s="244" t="s">
        <v>464</v>
      </c>
      <c r="F127" s="245" t="s">
        <v>465</v>
      </c>
      <c r="G127" s="246" t="s">
        <v>209</v>
      </c>
      <c r="H127" s="247">
        <v>3</v>
      </c>
      <c r="I127" s="248"/>
      <c r="J127" s="249">
        <f>ROUND(I127*H127,2)</f>
        <v>0</v>
      </c>
      <c r="K127" s="245" t="s">
        <v>160</v>
      </c>
      <c r="L127" s="250"/>
      <c r="M127" s="251" t="s">
        <v>1</v>
      </c>
      <c r="N127" s="252" t="s">
        <v>40</v>
      </c>
      <c r="O127" s="91"/>
      <c r="P127" s="253">
        <f>O127*H127</f>
        <v>0</v>
      </c>
      <c r="Q127" s="253">
        <v>2.234</v>
      </c>
      <c r="R127" s="253">
        <f>Q127*H127</f>
        <v>6.702</v>
      </c>
      <c r="S127" s="253">
        <v>0</v>
      </c>
      <c r="T127" s="25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5" t="s">
        <v>161</v>
      </c>
      <c r="AT127" s="255" t="s">
        <v>156</v>
      </c>
      <c r="AU127" s="255" t="s">
        <v>85</v>
      </c>
      <c r="AY127" s="17" t="s">
        <v>154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7" t="s">
        <v>83</v>
      </c>
      <c r="BK127" s="256">
        <f>ROUND(I127*H127,2)</f>
        <v>0</v>
      </c>
      <c r="BL127" s="17" t="s">
        <v>162</v>
      </c>
      <c r="BM127" s="255" t="s">
        <v>466</v>
      </c>
    </row>
    <row r="128" s="13" customFormat="1">
      <c r="A128" s="13"/>
      <c r="B128" s="257"/>
      <c r="C128" s="258"/>
      <c r="D128" s="259" t="s">
        <v>164</v>
      </c>
      <c r="E128" s="260" t="s">
        <v>1</v>
      </c>
      <c r="F128" s="261" t="s">
        <v>467</v>
      </c>
      <c r="G128" s="258"/>
      <c r="H128" s="262">
        <v>3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164</v>
      </c>
      <c r="AU128" s="268" t="s">
        <v>85</v>
      </c>
      <c r="AV128" s="13" t="s">
        <v>85</v>
      </c>
      <c r="AW128" s="13" t="s">
        <v>31</v>
      </c>
      <c r="AX128" s="13" t="s">
        <v>75</v>
      </c>
      <c r="AY128" s="268" t="s">
        <v>154</v>
      </c>
    </row>
    <row r="129" s="14" customFormat="1">
      <c r="A129" s="14"/>
      <c r="B129" s="269"/>
      <c r="C129" s="270"/>
      <c r="D129" s="259" t="s">
        <v>164</v>
      </c>
      <c r="E129" s="271" t="s">
        <v>1</v>
      </c>
      <c r="F129" s="272" t="s">
        <v>166</v>
      </c>
      <c r="G129" s="270"/>
      <c r="H129" s="273">
        <v>3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9" t="s">
        <v>164</v>
      </c>
      <c r="AU129" s="279" t="s">
        <v>85</v>
      </c>
      <c r="AV129" s="14" t="s">
        <v>162</v>
      </c>
      <c r="AW129" s="14" t="s">
        <v>31</v>
      </c>
      <c r="AX129" s="14" t="s">
        <v>83</v>
      </c>
      <c r="AY129" s="279" t="s">
        <v>154</v>
      </c>
    </row>
    <row r="130" s="2" customFormat="1" ht="16.5" customHeight="1">
      <c r="A130" s="38"/>
      <c r="B130" s="39"/>
      <c r="C130" s="243" t="s">
        <v>174</v>
      </c>
      <c r="D130" s="243" t="s">
        <v>156</v>
      </c>
      <c r="E130" s="244" t="s">
        <v>468</v>
      </c>
      <c r="F130" s="245" t="s">
        <v>469</v>
      </c>
      <c r="G130" s="246" t="s">
        <v>470</v>
      </c>
      <c r="H130" s="247">
        <v>250</v>
      </c>
      <c r="I130" s="248"/>
      <c r="J130" s="249">
        <f>ROUND(I130*H130,2)</f>
        <v>0</v>
      </c>
      <c r="K130" s="245" t="s">
        <v>1</v>
      </c>
      <c r="L130" s="250"/>
      <c r="M130" s="251" t="s">
        <v>1</v>
      </c>
      <c r="N130" s="252" t="s">
        <v>40</v>
      </c>
      <c r="O130" s="91"/>
      <c r="P130" s="253">
        <f>O130*H130</f>
        <v>0</v>
      </c>
      <c r="Q130" s="253">
        <v>0.001</v>
      </c>
      <c r="R130" s="253">
        <f>Q130*H130</f>
        <v>0.25</v>
      </c>
      <c r="S130" s="253">
        <v>0</v>
      </c>
      <c r="T130" s="25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5" t="s">
        <v>161</v>
      </c>
      <c r="AT130" s="255" t="s">
        <v>156</v>
      </c>
      <c r="AU130" s="255" t="s">
        <v>85</v>
      </c>
      <c r="AY130" s="17" t="s">
        <v>154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7" t="s">
        <v>83</v>
      </c>
      <c r="BK130" s="256">
        <f>ROUND(I130*H130,2)</f>
        <v>0</v>
      </c>
      <c r="BL130" s="17" t="s">
        <v>162</v>
      </c>
      <c r="BM130" s="255" t="s">
        <v>471</v>
      </c>
    </row>
    <row r="131" s="15" customFormat="1">
      <c r="A131" s="15"/>
      <c r="B131" s="280"/>
      <c r="C131" s="281"/>
      <c r="D131" s="259" t="s">
        <v>164</v>
      </c>
      <c r="E131" s="282" t="s">
        <v>1</v>
      </c>
      <c r="F131" s="283" t="s">
        <v>472</v>
      </c>
      <c r="G131" s="281"/>
      <c r="H131" s="282" t="s">
        <v>1</v>
      </c>
      <c r="I131" s="284"/>
      <c r="J131" s="281"/>
      <c r="K131" s="281"/>
      <c r="L131" s="285"/>
      <c r="M131" s="286"/>
      <c r="N131" s="287"/>
      <c r="O131" s="287"/>
      <c r="P131" s="287"/>
      <c r="Q131" s="287"/>
      <c r="R131" s="287"/>
      <c r="S131" s="287"/>
      <c r="T131" s="28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9" t="s">
        <v>164</v>
      </c>
      <c r="AU131" s="289" t="s">
        <v>85</v>
      </c>
      <c r="AV131" s="15" t="s">
        <v>83</v>
      </c>
      <c r="AW131" s="15" t="s">
        <v>31</v>
      </c>
      <c r="AX131" s="15" t="s">
        <v>75</v>
      </c>
      <c r="AY131" s="289" t="s">
        <v>154</v>
      </c>
    </row>
    <row r="132" s="13" customFormat="1">
      <c r="A132" s="13"/>
      <c r="B132" s="257"/>
      <c r="C132" s="258"/>
      <c r="D132" s="259" t="s">
        <v>164</v>
      </c>
      <c r="E132" s="260" t="s">
        <v>1</v>
      </c>
      <c r="F132" s="261" t="s">
        <v>290</v>
      </c>
      <c r="G132" s="258"/>
      <c r="H132" s="262">
        <v>250</v>
      </c>
      <c r="I132" s="263"/>
      <c r="J132" s="258"/>
      <c r="K132" s="258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164</v>
      </c>
      <c r="AU132" s="268" t="s">
        <v>85</v>
      </c>
      <c r="AV132" s="13" t="s">
        <v>85</v>
      </c>
      <c r="AW132" s="13" t="s">
        <v>31</v>
      </c>
      <c r="AX132" s="13" t="s">
        <v>75</v>
      </c>
      <c r="AY132" s="268" t="s">
        <v>154</v>
      </c>
    </row>
    <row r="133" s="14" customFormat="1">
      <c r="A133" s="14"/>
      <c r="B133" s="269"/>
      <c r="C133" s="270"/>
      <c r="D133" s="259" t="s">
        <v>164</v>
      </c>
      <c r="E133" s="271" t="s">
        <v>1</v>
      </c>
      <c r="F133" s="272" t="s">
        <v>166</v>
      </c>
      <c r="G133" s="270"/>
      <c r="H133" s="273">
        <v>250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9" t="s">
        <v>164</v>
      </c>
      <c r="AU133" s="279" t="s">
        <v>85</v>
      </c>
      <c r="AV133" s="14" t="s">
        <v>162</v>
      </c>
      <c r="AW133" s="14" t="s">
        <v>31</v>
      </c>
      <c r="AX133" s="14" t="s">
        <v>83</v>
      </c>
      <c r="AY133" s="279" t="s">
        <v>154</v>
      </c>
    </row>
    <row r="134" s="2" customFormat="1" ht="21.75" customHeight="1">
      <c r="A134" s="38"/>
      <c r="B134" s="39"/>
      <c r="C134" s="243" t="s">
        <v>162</v>
      </c>
      <c r="D134" s="243" t="s">
        <v>156</v>
      </c>
      <c r="E134" s="244" t="s">
        <v>473</v>
      </c>
      <c r="F134" s="245" t="s">
        <v>474</v>
      </c>
      <c r="G134" s="246" t="s">
        <v>159</v>
      </c>
      <c r="H134" s="247">
        <v>60</v>
      </c>
      <c r="I134" s="248"/>
      <c r="J134" s="249">
        <f>ROUND(I134*H134,2)</f>
        <v>0</v>
      </c>
      <c r="K134" s="245" t="s">
        <v>160</v>
      </c>
      <c r="L134" s="250"/>
      <c r="M134" s="251" t="s">
        <v>1</v>
      </c>
      <c r="N134" s="252" t="s">
        <v>40</v>
      </c>
      <c r="O134" s="91"/>
      <c r="P134" s="253">
        <f>O134*H134</f>
        <v>0</v>
      </c>
      <c r="Q134" s="253">
        <v>0.14899999999999999</v>
      </c>
      <c r="R134" s="253">
        <f>Q134*H134</f>
        <v>8.9399999999999995</v>
      </c>
      <c r="S134" s="253">
        <v>0</v>
      </c>
      <c r="T134" s="25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5" t="s">
        <v>161</v>
      </c>
      <c r="AT134" s="255" t="s">
        <v>156</v>
      </c>
      <c r="AU134" s="255" t="s">
        <v>85</v>
      </c>
      <c r="AY134" s="17" t="s">
        <v>154</v>
      </c>
      <c r="BE134" s="256">
        <f>IF(N134="základní",J134,0)</f>
        <v>0</v>
      </c>
      <c r="BF134" s="256">
        <f>IF(N134="snížená",J134,0)</f>
        <v>0</v>
      </c>
      <c r="BG134" s="256">
        <f>IF(N134="zákl. přenesená",J134,0)</f>
        <v>0</v>
      </c>
      <c r="BH134" s="256">
        <f>IF(N134="sníž. přenesená",J134,0)</f>
        <v>0</v>
      </c>
      <c r="BI134" s="256">
        <f>IF(N134="nulová",J134,0)</f>
        <v>0</v>
      </c>
      <c r="BJ134" s="17" t="s">
        <v>83</v>
      </c>
      <c r="BK134" s="256">
        <f>ROUND(I134*H134,2)</f>
        <v>0</v>
      </c>
      <c r="BL134" s="17" t="s">
        <v>162</v>
      </c>
      <c r="BM134" s="255" t="s">
        <v>475</v>
      </c>
    </row>
    <row r="135" s="13" customFormat="1">
      <c r="A135" s="13"/>
      <c r="B135" s="257"/>
      <c r="C135" s="258"/>
      <c r="D135" s="259" t="s">
        <v>164</v>
      </c>
      <c r="E135" s="260" t="s">
        <v>1</v>
      </c>
      <c r="F135" s="261" t="s">
        <v>434</v>
      </c>
      <c r="G135" s="258"/>
      <c r="H135" s="262">
        <v>60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164</v>
      </c>
      <c r="AU135" s="268" t="s">
        <v>85</v>
      </c>
      <c r="AV135" s="13" t="s">
        <v>85</v>
      </c>
      <c r="AW135" s="13" t="s">
        <v>31</v>
      </c>
      <c r="AX135" s="13" t="s">
        <v>75</v>
      </c>
      <c r="AY135" s="268" t="s">
        <v>154</v>
      </c>
    </row>
    <row r="136" s="14" customFormat="1">
      <c r="A136" s="14"/>
      <c r="B136" s="269"/>
      <c r="C136" s="270"/>
      <c r="D136" s="259" t="s">
        <v>164</v>
      </c>
      <c r="E136" s="271" t="s">
        <v>1</v>
      </c>
      <c r="F136" s="272" t="s">
        <v>166</v>
      </c>
      <c r="G136" s="270"/>
      <c r="H136" s="273">
        <v>60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9" t="s">
        <v>164</v>
      </c>
      <c r="AU136" s="279" t="s">
        <v>85</v>
      </c>
      <c r="AV136" s="14" t="s">
        <v>162</v>
      </c>
      <c r="AW136" s="14" t="s">
        <v>31</v>
      </c>
      <c r="AX136" s="14" t="s">
        <v>83</v>
      </c>
      <c r="AY136" s="279" t="s">
        <v>154</v>
      </c>
    </row>
    <row r="137" s="2" customFormat="1" ht="21.75" customHeight="1">
      <c r="A137" s="38"/>
      <c r="B137" s="39"/>
      <c r="C137" s="243" t="s">
        <v>191</v>
      </c>
      <c r="D137" s="243" t="s">
        <v>156</v>
      </c>
      <c r="E137" s="244" t="s">
        <v>476</v>
      </c>
      <c r="F137" s="245" t="s">
        <v>477</v>
      </c>
      <c r="G137" s="246" t="s">
        <v>159</v>
      </c>
      <c r="H137" s="247">
        <v>61</v>
      </c>
      <c r="I137" s="248"/>
      <c r="J137" s="249">
        <f>ROUND(I137*H137,2)</f>
        <v>0</v>
      </c>
      <c r="K137" s="245" t="s">
        <v>160</v>
      </c>
      <c r="L137" s="250"/>
      <c r="M137" s="251" t="s">
        <v>1</v>
      </c>
      <c r="N137" s="252" t="s">
        <v>40</v>
      </c>
      <c r="O137" s="91"/>
      <c r="P137" s="253">
        <f>O137*H137</f>
        <v>0</v>
      </c>
      <c r="Q137" s="253">
        <v>0.19500000000000001</v>
      </c>
      <c r="R137" s="253">
        <f>Q137*H137</f>
        <v>11.895</v>
      </c>
      <c r="S137" s="253">
        <v>0</v>
      </c>
      <c r="T137" s="25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5" t="s">
        <v>161</v>
      </c>
      <c r="AT137" s="255" t="s">
        <v>156</v>
      </c>
      <c r="AU137" s="255" t="s">
        <v>85</v>
      </c>
      <c r="AY137" s="17" t="s">
        <v>154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7" t="s">
        <v>83</v>
      </c>
      <c r="BK137" s="256">
        <f>ROUND(I137*H137,2)</f>
        <v>0</v>
      </c>
      <c r="BL137" s="17" t="s">
        <v>162</v>
      </c>
      <c r="BM137" s="255" t="s">
        <v>478</v>
      </c>
    </row>
    <row r="138" s="13" customFormat="1">
      <c r="A138" s="13"/>
      <c r="B138" s="257"/>
      <c r="C138" s="258"/>
      <c r="D138" s="259" t="s">
        <v>164</v>
      </c>
      <c r="E138" s="260" t="s">
        <v>1</v>
      </c>
      <c r="F138" s="261" t="s">
        <v>479</v>
      </c>
      <c r="G138" s="258"/>
      <c r="H138" s="262">
        <v>61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164</v>
      </c>
      <c r="AU138" s="268" t="s">
        <v>85</v>
      </c>
      <c r="AV138" s="13" t="s">
        <v>85</v>
      </c>
      <c r="AW138" s="13" t="s">
        <v>31</v>
      </c>
      <c r="AX138" s="13" t="s">
        <v>75</v>
      </c>
      <c r="AY138" s="268" t="s">
        <v>154</v>
      </c>
    </row>
    <row r="139" s="14" customFormat="1">
      <c r="A139" s="14"/>
      <c r="B139" s="269"/>
      <c r="C139" s="270"/>
      <c r="D139" s="259" t="s">
        <v>164</v>
      </c>
      <c r="E139" s="271" t="s">
        <v>1</v>
      </c>
      <c r="F139" s="272" t="s">
        <v>166</v>
      </c>
      <c r="G139" s="270"/>
      <c r="H139" s="273">
        <v>61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9" t="s">
        <v>164</v>
      </c>
      <c r="AU139" s="279" t="s">
        <v>85</v>
      </c>
      <c r="AV139" s="14" t="s">
        <v>162</v>
      </c>
      <c r="AW139" s="14" t="s">
        <v>31</v>
      </c>
      <c r="AX139" s="14" t="s">
        <v>83</v>
      </c>
      <c r="AY139" s="279" t="s">
        <v>154</v>
      </c>
    </row>
    <row r="140" s="2" customFormat="1" ht="21.75" customHeight="1">
      <c r="A140" s="38"/>
      <c r="B140" s="39"/>
      <c r="C140" s="243" t="s">
        <v>197</v>
      </c>
      <c r="D140" s="243" t="s">
        <v>156</v>
      </c>
      <c r="E140" s="244" t="s">
        <v>480</v>
      </c>
      <c r="F140" s="245" t="s">
        <v>481</v>
      </c>
      <c r="G140" s="246" t="s">
        <v>159</v>
      </c>
      <c r="H140" s="247">
        <v>120</v>
      </c>
      <c r="I140" s="248"/>
      <c r="J140" s="249">
        <f>ROUND(I140*H140,2)</f>
        <v>0</v>
      </c>
      <c r="K140" s="245" t="s">
        <v>160</v>
      </c>
      <c r="L140" s="250"/>
      <c r="M140" s="251" t="s">
        <v>1</v>
      </c>
      <c r="N140" s="252" t="s">
        <v>40</v>
      </c>
      <c r="O140" s="91"/>
      <c r="P140" s="253">
        <f>O140*H140</f>
        <v>0</v>
      </c>
      <c r="Q140" s="253">
        <v>0.047</v>
      </c>
      <c r="R140" s="253">
        <f>Q140*H140</f>
        <v>5.6399999999999997</v>
      </c>
      <c r="S140" s="253">
        <v>0</v>
      </c>
      <c r="T140" s="25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5" t="s">
        <v>161</v>
      </c>
      <c r="AT140" s="255" t="s">
        <v>156</v>
      </c>
      <c r="AU140" s="255" t="s">
        <v>85</v>
      </c>
      <c r="AY140" s="17" t="s">
        <v>154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7" t="s">
        <v>83</v>
      </c>
      <c r="BK140" s="256">
        <f>ROUND(I140*H140,2)</f>
        <v>0</v>
      </c>
      <c r="BL140" s="17" t="s">
        <v>162</v>
      </c>
      <c r="BM140" s="255" t="s">
        <v>482</v>
      </c>
    </row>
    <row r="141" s="13" customFormat="1">
      <c r="A141" s="13"/>
      <c r="B141" s="257"/>
      <c r="C141" s="258"/>
      <c r="D141" s="259" t="s">
        <v>164</v>
      </c>
      <c r="E141" s="260" t="s">
        <v>1</v>
      </c>
      <c r="F141" s="261" t="s">
        <v>483</v>
      </c>
      <c r="G141" s="258"/>
      <c r="H141" s="262">
        <v>120</v>
      </c>
      <c r="I141" s="263"/>
      <c r="J141" s="258"/>
      <c r="K141" s="258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164</v>
      </c>
      <c r="AU141" s="268" t="s">
        <v>85</v>
      </c>
      <c r="AV141" s="13" t="s">
        <v>85</v>
      </c>
      <c r="AW141" s="13" t="s">
        <v>31</v>
      </c>
      <c r="AX141" s="13" t="s">
        <v>75</v>
      </c>
      <c r="AY141" s="268" t="s">
        <v>154</v>
      </c>
    </row>
    <row r="142" s="14" customFormat="1">
      <c r="A142" s="14"/>
      <c r="B142" s="269"/>
      <c r="C142" s="270"/>
      <c r="D142" s="259" t="s">
        <v>164</v>
      </c>
      <c r="E142" s="271" t="s">
        <v>1</v>
      </c>
      <c r="F142" s="272" t="s">
        <v>166</v>
      </c>
      <c r="G142" s="270"/>
      <c r="H142" s="273">
        <v>120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9" t="s">
        <v>164</v>
      </c>
      <c r="AU142" s="279" t="s">
        <v>85</v>
      </c>
      <c r="AV142" s="14" t="s">
        <v>162</v>
      </c>
      <c r="AW142" s="14" t="s">
        <v>31</v>
      </c>
      <c r="AX142" s="14" t="s">
        <v>83</v>
      </c>
      <c r="AY142" s="279" t="s">
        <v>154</v>
      </c>
    </row>
    <row r="143" s="12" customFormat="1" ht="22.8" customHeight="1">
      <c r="A143" s="12"/>
      <c r="B143" s="227"/>
      <c r="C143" s="228"/>
      <c r="D143" s="229" t="s">
        <v>74</v>
      </c>
      <c r="E143" s="241" t="s">
        <v>191</v>
      </c>
      <c r="F143" s="241" t="s">
        <v>196</v>
      </c>
      <c r="G143" s="228"/>
      <c r="H143" s="228"/>
      <c r="I143" s="231"/>
      <c r="J143" s="242">
        <f>BK143</f>
        <v>0</v>
      </c>
      <c r="K143" s="228"/>
      <c r="L143" s="233"/>
      <c r="M143" s="234"/>
      <c r="N143" s="235"/>
      <c r="O143" s="235"/>
      <c r="P143" s="236">
        <f>SUM(P144:P157)</f>
        <v>0</v>
      </c>
      <c r="Q143" s="235"/>
      <c r="R143" s="236">
        <f>SUM(R144:R157)</f>
        <v>0</v>
      </c>
      <c r="S143" s="235"/>
      <c r="T143" s="237">
        <f>SUM(T144:T157)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8" t="s">
        <v>83</v>
      </c>
      <c r="AT143" s="239" t="s">
        <v>74</v>
      </c>
      <c r="AU143" s="239" t="s">
        <v>83</v>
      </c>
      <c r="AY143" s="238" t="s">
        <v>154</v>
      </c>
      <c r="BK143" s="240">
        <f>SUM(BK144:BK157)</f>
        <v>0</v>
      </c>
    </row>
    <row r="144" s="2" customFormat="1" ht="55.5" customHeight="1">
      <c r="A144" s="38"/>
      <c r="B144" s="39"/>
      <c r="C144" s="290" t="s">
        <v>206</v>
      </c>
      <c r="D144" s="290" t="s">
        <v>198</v>
      </c>
      <c r="E144" s="291" t="s">
        <v>484</v>
      </c>
      <c r="F144" s="292" t="s">
        <v>485</v>
      </c>
      <c r="G144" s="293" t="s">
        <v>170</v>
      </c>
      <c r="H144" s="294">
        <v>60</v>
      </c>
      <c r="I144" s="295"/>
      <c r="J144" s="296">
        <f>ROUND(I144*H144,2)</f>
        <v>0</v>
      </c>
      <c r="K144" s="292" t="s">
        <v>160</v>
      </c>
      <c r="L144" s="44"/>
      <c r="M144" s="297" t="s">
        <v>1</v>
      </c>
      <c r="N144" s="298" t="s">
        <v>40</v>
      </c>
      <c r="O144" s="91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5" t="s">
        <v>162</v>
      </c>
      <c r="AT144" s="255" t="s">
        <v>198</v>
      </c>
      <c r="AU144" s="255" t="s">
        <v>85</v>
      </c>
      <c r="AY144" s="17" t="s">
        <v>154</v>
      </c>
      <c r="BE144" s="256">
        <f>IF(N144="základní",J144,0)</f>
        <v>0</v>
      </c>
      <c r="BF144" s="256">
        <f>IF(N144="snížená",J144,0)</f>
        <v>0</v>
      </c>
      <c r="BG144" s="256">
        <f>IF(N144="zákl. přenesená",J144,0)</f>
        <v>0</v>
      </c>
      <c r="BH144" s="256">
        <f>IF(N144="sníž. přenesená",J144,0)</f>
        <v>0</v>
      </c>
      <c r="BI144" s="256">
        <f>IF(N144="nulová",J144,0)</f>
        <v>0</v>
      </c>
      <c r="BJ144" s="17" t="s">
        <v>83</v>
      </c>
      <c r="BK144" s="256">
        <f>ROUND(I144*H144,2)</f>
        <v>0</v>
      </c>
      <c r="BL144" s="17" t="s">
        <v>162</v>
      </c>
      <c r="BM144" s="255" t="s">
        <v>486</v>
      </c>
    </row>
    <row r="145" s="15" customFormat="1">
      <c r="A145" s="15"/>
      <c r="B145" s="280"/>
      <c r="C145" s="281"/>
      <c r="D145" s="259" t="s">
        <v>164</v>
      </c>
      <c r="E145" s="282" t="s">
        <v>1</v>
      </c>
      <c r="F145" s="283" t="s">
        <v>487</v>
      </c>
      <c r="G145" s="281"/>
      <c r="H145" s="282" t="s">
        <v>1</v>
      </c>
      <c r="I145" s="284"/>
      <c r="J145" s="281"/>
      <c r="K145" s="281"/>
      <c r="L145" s="285"/>
      <c r="M145" s="286"/>
      <c r="N145" s="287"/>
      <c r="O145" s="287"/>
      <c r="P145" s="287"/>
      <c r="Q145" s="287"/>
      <c r="R145" s="287"/>
      <c r="S145" s="287"/>
      <c r="T145" s="28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9" t="s">
        <v>164</v>
      </c>
      <c r="AU145" s="289" t="s">
        <v>85</v>
      </c>
      <c r="AV145" s="15" t="s">
        <v>83</v>
      </c>
      <c r="AW145" s="15" t="s">
        <v>31</v>
      </c>
      <c r="AX145" s="15" t="s">
        <v>75</v>
      </c>
      <c r="AY145" s="289" t="s">
        <v>154</v>
      </c>
    </row>
    <row r="146" s="13" customFormat="1">
      <c r="A146" s="13"/>
      <c r="B146" s="257"/>
      <c r="C146" s="258"/>
      <c r="D146" s="259" t="s">
        <v>164</v>
      </c>
      <c r="E146" s="260" t="s">
        <v>1</v>
      </c>
      <c r="F146" s="261" t="s">
        <v>434</v>
      </c>
      <c r="G146" s="258"/>
      <c r="H146" s="262">
        <v>60</v>
      </c>
      <c r="I146" s="263"/>
      <c r="J146" s="258"/>
      <c r="K146" s="258"/>
      <c r="L146" s="264"/>
      <c r="M146" s="265"/>
      <c r="N146" s="266"/>
      <c r="O146" s="266"/>
      <c r="P146" s="266"/>
      <c r="Q146" s="266"/>
      <c r="R146" s="266"/>
      <c r="S146" s="266"/>
      <c r="T146" s="26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164</v>
      </c>
      <c r="AU146" s="268" t="s">
        <v>85</v>
      </c>
      <c r="AV146" s="13" t="s">
        <v>85</v>
      </c>
      <c r="AW146" s="13" t="s">
        <v>31</v>
      </c>
      <c r="AX146" s="13" t="s">
        <v>75</v>
      </c>
      <c r="AY146" s="268" t="s">
        <v>154</v>
      </c>
    </row>
    <row r="147" s="14" customFormat="1">
      <c r="A147" s="14"/>
      <c r="B147" s="269"/>
      <c r="C147" s="270"/>
      <c r="D147" s="259" t="s">
        <v>164</v>
      </c>
      <c r="E147" s="271" t="s">
        <v>1</v>
      </c>
      <c r="F147" s="272" t="s">
        <v>166</v>
      </c>
      <c r="G147" s="270"/>
      <c r="H147" s="273">
        <v>60</v>
      </c>
      <c r="I147" s="274"/>
      <c r="J147" s="270"/>
      <c r="K147" s="270"/>
      <c r="L147" s="275"/>
      <c r="M147" s="276"/>
      <c r="N147" s="277"/>
      <c r="O147" s="277"/>
      <c r="P147" s="277"/>
      <c r="Q147" s="277"/>
      <c r="R147" s="277"/>
      <c r="S147" s="277"/>
      <c r="T147" s="27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9" t="s">
        <v>164</v>
      </c>
      <c r="AU147" s="279" t="s">
        <v>85</v>
      </c>
      <c r="AV147" s="14" t="s">
        <v>162</v>
      </c>
      <c r="AW147" s="14" t="s">
        <v>31</v>
      </c>
      <c r="AX147" s="14" t="s">
        <v>83</v>
      </c>
      <c r="AY147" s="279" t="s">
        <v>154</v>
      </c>
    </row>
    <row r="148" s="2" customFormat="1" ht="44.25" customHeight="1">
      <c r="A148" s="38"/>
      <c r="B148" s="39"/>
      <c r="C148" s="290" t="s">
        <v>161</v>
      </c>
      <c r="D148" s="290" t="s">
        <v>198</v>
      </c>
      <c r="E148" s="291" t="s">
        <v>488</v>
      </c>
      <c r="F148" s="292" t="s">
        <v>489</v>
      </c>
      <c r="G148" s="293" t="s">
        <v>170</v>
      </c>
      <c r="H148" s="294">
        <v>60</v>
      </c>
      <c r="I148" s="295"/>
      <c r="J148" s="296">
        <f>ROUND(I148*H148,2)</f>
        <v>0</v>
      </c>
      <c r="K148" s="292" t="s">
        <v>160</v>
      </c>
      <c r="L148" s="44"/>
      <c r="M148" s="297" t="s">
        <v>1</v>
      </c>
      <c r="N148" s="298" t="s">
        <v>40</v>
      </c>
      <c r="O148" s="91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5" t="s">
        <v>162</v>
      </c>
      <c r="AT148" s="255" t="s">
        <v>198</v>
      </c>
      <c r="AU148" s="255" t="s">
        <v>85</v>
      </c>
      <c r="AY148" s="17" t="s">
        <v>154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7" t="s">
        <v>83</v>
      </c>
      <c r="BK148" s="256">
        <f>ROUND(I148*H148,2)</f>
        <v>0</v>
      </c>
      <c r="BL148" s="17" t="s">
        <v>162</v>
      </c>
      <c r="BM148" s="255" t="s">
        <v>490</v>
      </c>
    </row>
    <row r="149" s="2" customFormat="1">
      <c r="A149" s="38"/>
      <c r="B149" s="39"/>
      <c r="C149" s="40"/>
      <c r="D149" s="259" t="s">
        <v>491</v>
      </c>
      <c r="E149" s="40"/>
      <c r="F149" s="299" t="s">
        <v>492</v>
      </c>
      <c r="G149" s="40"/>
      <c r="H149" s="40"/>
      <c r="I149" s="154"/>
      <c r="J149" s="40"/>
      <c r="K149" s="40"/>
      <c r="L149" s="44"/>
      <c r="M149" s="300"/>
      <c r="N149" s="30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491</v>
      </c>
      <c r="AU149" s="17" t="s">
        <v>85</v>
      </c>
    </row>
    <row r="150" s="15" customFormat="1">
      <c r="A150" s="15"/>
      <c r="B150" s="280"/>
      <c r="C150" s="281"/>
      <c r="D150" s="259" t="s">
        <v>164</v>
      </c>
      <c r="E150" s="282" t="s">
        <v>1</v>
      </c>
      <c r="F150" s="283" t="s">
        <v>493</v>
      </c>
      <c r="G150" s="281"/>
      <c r="H150" s="282" t="s">
        <v>1</v>
      </c>
      <c r="I150" s="284"/>
      <c r="J150" s="281"/>
      <c r="K150" s="281"/>
      <c r="L150" s="285"/>
      <c r="M150" s="286"/>
      <c r="N150" s="287"/>
      <c r="O150" s="287"/>
      <c r="P150" s="287"/>
      <c r="Q150" s="287"/>
      <c r="R150" s="287"/>
      <c r="S150" s="287"/>
      <c r="T150" s="28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9" t="s">
        <v>164</v>
      </c>
      <c r="AU150" s="289" t="s">
        <v>85</v>
      </c>
      <c r="AV150" s="15" t="s">
        <v>83</v>
      </c>
      <c r="AW150" s="15" t="s">
        <v>31</v>
      </c>
      <c r="AX150" s="15" t="s">
        <v>75</v>
      </c>
      <c r="AY150" s="289" t="s">
        <v>154</v>
      </c>
    </row>
    <row r="151" s="13" customFormat="1">
      <c r="A151" s="13"/>
      <c r="B151" s="257"/>
      <c r="C151" s="258"/>
      <c r="D151" s="259" t="s">
        <v>164</v>
      </c>
      <c r="E151" s="260" t="s">
        <v>1</v>
      </c>
      <c r="F151" s="261" t="s">
        <v>434</v>
      </c>
      <c r="G151" s="258"/>
      <c r="H151" s="262">
        <v>60</v>
      </c>
      <c r="I151" s="263"/>
      <c r="J151" s="258"/>
      <c r="K151" s="258"/>
      <c r="L151" s="264"/>
      <c r="M151" s="265"/>
      <c r="N151" s="266"/>
      <c r="O151" s="266"/>
      <c r="P151" s="266"/>
      <c r="Q151" s="266"/>
      <c r="R151" s="266"/>
      <c r="S151" s="266"/>
      <c r="T151" s="26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8" t="s">
        <v>164</v>
      </c>
      <c r="AU151" s="268" t="s">
        <v>85</v>
      </c>
      <c r="AV151" s="13" t="s">
        <v>85</v>
      </c>
      <c r="AW151" s="13" t="s">
        <v>31</v>
      </c>
      <c r="AX151" s="13" t="s">
        <v>75</v>
      </c>
      <c r="AY151" s="268" t="s">
        <v>154</v>
      </c>
    </row>
    <row r="152" s="14" customFormat="1">
      <c r="A152" s="14"/>
      <c r="B152" s="269"/>
      <c r="C152" s="270"/>
      <c r="D152" s="259" t="s">
        <v>164</v>
      </c>
      <c r="E152" s="271" t="s">
        <v>1</v>
      </c>
      <c r="F152" s="272" t="s">
        <v>166</v>
      </c>
      <c r="G152" s="270"/>
      <c r="H152" s="273">
        <v>60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9" t="s">
        <v>164</v>
      </c>
      <c r="AU152" s="279" t="s">
        <v>85</v>
      </c>
      <c r="AV152" s="14" t="s">
        <v>162</v>
      </c>
      <c r="AW152" s="14" t="s">
        <v>31</v>
      </c>
      <c r="AX152" s="14" t="s">
        <v>83</v>
      </c>
      <c r="AY152" s="279" t="s">
        <v>154</v>
      </c>
    </row>
    <row r="153" s="2" customFormat="1" ht="55.5" customHeight="1">
      <c r="A153" s="38"/>
      <c r="B153" s="39"/>
      <c r="C153" s="290" t="s">
        <v>221</v>
      </c>
      <c r="D153" s="290" t="s">
        <v>198</v>
      </c>
      <c r="E153" s="291" t="s">
        <v>494</v>
      </c>
      <c r="F153" s="292" t="s">
        <v>495</v>
      </c>
      <c r="G153" s="293" t="s">
        <v>170</v>
      </c>
      <c r="H153" s="294">
        <v>60</v>
      </c>
      <c r="I153" s="295"/>
      <c r="J153" s="296">
        <f>ROUND(I153*H153,2)</f>
        <v>0</v>
      </c>
      <c r="K153" s="292" t="s">
        <v>160</v>
      </c>
      <c r="L153" s="44"/>
      <c r="M153" s="297" t="s">
        <v>1</v>
      </c>
      <c r="N153" s="298" t="s">
        <v>40</v>
      </c>
      <c r="O153" s="91"/>
      <c r="P153" s="253">
        <f>O153*H153</f>
        <v>0</v>
      </c>
      <c r="Q153" s="253">
        <v>0</v>
      </c>
      <c r="R153" s="253">
        <f>Q153*H153</f>
        <v>0</v>
      </c>
      <c r="S153" s="253">
        <v>0</v>
      </c>
      <c r="T153" s="25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5" t="s">
        <v>162</v>
      </c>
      <c r="AT153" s="255" t="s">
        <v>198</v>
      </c>
      <c r="AU153" s="255" t="s">
        <v>85</v>
      </c>
      <c r="AY153" s="17" t="s">
        <v>154</v>
      </c>
      <c r="BE153" s="256">
        <f>IF(N153="základní",J153,0)</f>
        <v>0</v>
      </c>
      <c r="BF153" s="256">
        <f>IF(N153="snížená",J153,0)</f>
        <v>0</v>
      </c>
      <c r="BG153" s="256">
        <f>IF(N153="zákl. přenesená",J153,0)</f>
        <v>0</v>
      </c>
      <c r="BH153" s="256">
        <f>IF(N153="sníž. přenesená",J153,0)</f>
        <v>0</v>
      </c>
      <c r="BI153" s="256">
        <f>IF(N153="nulová",J153,0)</f>
        <v>0</v>
      </c>
      <c r="BJ153" s="17" t="s">
        <v>83</v>
      </c>
      <c r="BK153" s="256">
        <f>ROUND(I153*H153,2)</f>
        <v>0</v>
      </c>
      <c r="BL153" s="17" t="s">
        <v>162</v>
      </c>
      <c r="BM153" s="255" t="s">
        <v>496</v>
      </c>
    </row>
    <row r="154" s="2" customFormat="1">
      <c r="A154" s="38"/>
      <c r="B154" s="39"/>
      <c r="C154" s="40"/>
      <c r="D154" s="259" t="s">
        <v>202</v>
      </c>
      <c r="E154" s="40"/>
      <c r="F154" s="299" t="s">
        <v>497</v>
      </c>
      <c r="G154" s="40"/>
      <c r="H154" s="40"/>
      <c r="I154" s="154"/>
      <c r="J154" s="40"/>
      <c r="K154" s="40"/>
      <c r="L154" s="44"/>
      <c r="M154" s="300"/>
      <c r="N154" s="30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202</v>
      </c>
      <c r="AU154" s="17" t="s">
        <v>85</v>
      </c>
    </row>
    <row r="155" s="15" customFormat="1">
      <c r="A155" s="15"/>
      <c r="B155" s="280"/>
      <c r="C155" s="281"/>
      <c r="D155" s="259" t="s">
        <v>164</v>
      </c>
      <c r="E155" s="282" t="s">
        <v>1</v>
      </c>
      <c r="F155" s="283" t="s">
        <v>498</v>
      </c>
      <c r="G155" s="281"/>
      <c r="H155" s="282" t="s">
        <v>1</v>
      </c>
      <c r="I155" s="284"/>
      <c r="J155" s="281"/>
      <c r="K155" s="281"/>
      <c r="L155" s="285"/>
      <c r="M155" s="286"/>
      <c r="N155" s="287"/>
      <c r="O155" s="287"/>
      <c r="P155" s="287"/>
      <c r="Q155" s="287"/>
      <c r="R155" s="287"/>
      <c r="S155" s="287"/>
      <c r="T155" s="28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9" t="s">
        <v>164</v>
      </c>
      <c r="AU155" s="289" t="s">
        <v>85</v>
      </c>
      <c r="AV155" s="15" t="s">
        <v>83</v>
      </c>
      <c r="AW155" s="15" t="s">
        <v>31</v>
      </c>
      <c r="AX155" s="15" t="s">
        <v>75</v>
      </c>
      <c r="AY155" s="289" t="s">
        <v>154</v>
      </c>
    </row>
    <row r="156" s="13" customFormat="1">
      <c r="A156" s="13"/>
      <c r="B156" s="257"/>
      <c r="C156" s="258"/>
      <c r="D156" s="259" t="s">
        <v>164</v>
      </c>
      <c r="E156" s="260" t="s">
        <v>1</v>
      </c>
      <c r="F156" s="261" t="s">
        <v>434</v>
      </c>
      <c r="G156" s="258"/>
      <c r="H156" s="262">
        <v>60</v>
      </c>
      <c r="I156" s="263"/>
      <c r="J156" s="258"/>
      <c r="K156" s="258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164</v>
      </c>
      <c r="AU156" s="268" t="s">
        <v>85</v>
      </c>
      <c r="AV156" s="13" t="s">
        <v>85</v>
      </c>
      <c r="AW156" s="13" t="s">
        <v>31</v>
      </c>
      <c r="AX156" s="13" t="s">
        <v>75</v>
      </c>
      <c r="AY156" s="268" t="s">
        <v>154</v>
      </c>
    </row>
    <row r="157" s="14" customFormat="1">
      <c r="A157" s="14"/>
      <c r="B157" s="269"/>
      <c r="C157" s="270"/>
      <c r="D157" s="259" t="s">
        <v>164</v>
      </c>
      <c r="E157" s="271" t="s">
        <v>1</v>
      </c>
      <c r="F157" s="272" t="s">
        <v>166</v>
      </c>
      <c r="G157" s="270"/>
      <c r="H157" s="273">
        <v>60</v>
      </c>
      <c r="I157" s="274"/>
      <c r="J157" s="270"/>
      <c r="K157" s="270"/>
      <c r="L157" s="275"/>
      <c r="M157" s="276"/>
      <c r="N157" s="277"/>
      <c r="O157" s="277"/>
      <c r="P157" s="277"/>
      <c r="Q157" s="277"/>
      <c r="R157" s="277"/>
      <c r="S157" s="277"/>
      <c r="T157" s="27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9" t="s">
        <v>164</v>
      </c>
      <c r="AU157" s="279" t="s">
        <v>85</v>
      </c>
      <c r="AV157" s="14" t="s">
        <v>162</v>
      </c>
      <c r="AW157" s="14" t="s">
        <v>31</v>
      </c>
      <c r="AX157" s="14" t="s">
        <v>83</v>
      </c>
      <c r="AY157" s="279" t="s">
        <v>154</v>
      </c>
    </row>
    <row r="158" s="12" customFormat="1" ht="22.8" customHeight="1">
      <c r="A158" s="12"/>
      <c r="B158" s="227"/>
      <c r="C158" s="228"/>
      <c r="D158" s="229" t="s">
        <v>74</v>
      </c>
      <c r="E158" s="241" t="s">
        <v>328</v>
      </c>
      <c r="F158" s="241" t="s">
        <v>329</v>
      </c>
      <c r="G158" s="228"/>
      <c r="H158" s="228"/>
      <c r="I158" s="231"/>
      <c r="J158" s="242">
        <f>BK158</f>
        <v>0</v>
      </c>
      <c r="K158" s="228"/>
      <c r="L158" s="233"/>
      <c r="M158" s="234"/>
      <c r="N158" s="235"/>
      <c r="O158" s="235"/>
      <c r="P158" s="236">
        <f>SUM(P159:P173)</f>
        <v>0</v>
      </c>
      <c r="Q158" s="235"/>
      <c r="R158" s="236">
        <f>SUM(R159:R173)</f>
        <v>0</v>
      </c>
      <c r="S158" s="235"/>
      <c r="T158" s="237">
        <f>SUM(T159:T173)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8" t="s">
        <v>162</v>
      </c>
      <c r="AT158" s="239" t="s">
        <v>74</v>
      </c>
      <c r="AU158" s="239" t="s">
        <v>83</v>
      </c>
      <c r="AY158" s="238" t="s">
        <v>154</v>
      </c>
      <c r="BK158" s="240">
        <f>SUM(BK159:BK173)</f>
        <v>0</v>
      </c>
    </row>
    <row r="159" s="2" customFormat="1" ht="156.75" customHeight="1">
      <c r="A159" s="38"/>
      <c r="B159" s="39"/>
      <c r="C159" s="290" t="s">
        <v>110</v>
      </c>
      <c r="D159" s="290" t="s">
        <v>198</v>
      </c>
      <c r="E159" s="291" t="s">
        <v>341</v>
      </c>
      <c r="F159" s="292" t="s">
        <v>499</v>
      </c>
      <c r="G159" s="293" t="s">
        <v>177</v>
      </c>
      <c r="H159" s="294">
        <v>21.600000000000001</v>
      </c>
      <c r="I159" s="295"/>
      <c r="J159" s="296">
        <f>ROUND(I159*H159,2)</f>
        <v>0</v>
      </c>
      <c r="K159" s="292" t="s">
        <v>160</v>
      </c>
      <c r="L159" s="44"/>
      <c r="M159" s="297" t="s">
        <v>1</v>
      </c>
      <c r="N159" s="298" t="s">
        <v>40</v>
      </c>
      <c r="O159" s="91"/>
      <c r="P159" s="253">
        <f>O159*H159</f>
        <v>0</v>
      </c>
      <c r="Q159" s="253">
        <v>0</v>
      </c>
      <c r="R159" s="253">
        <f>Q159*H159</f>
        <v>0</v>
      </c>
      <c r="S159" s="253">
        <v>0</v>
      </c>
      <c r="T159" s="25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5" t="s">
        <v>333</v>
      </c>
      <c r="AT159" s="255" t="s">
        <v>198</v>
      </c>
      <c r="AU159" s="255" t="s">
        <v>85</v>
      </c>
      <c r="AY159" s="17" t="s">
        <v>154</v>
      </c>
      <c r="BE159" s="256">
        <f>IF(N159="základní",J159,0)</f>
        <v>0</v>
      </c>
      <c r="BF159" s="256">
        <f>IF(N159="snížená",J159,0)</f>
        <v>0</v>
      </c>
      <c r="BG159" s="256">
        <f>IF(N159="zákl. přenesená",J159,0)</f>
        <v>0</v>
      </c>
      <c r="BH159" s="256">
        <f>IF(N159="sníž. přenesená",J159,0)</f>
        <v>0</v>
      </c>
      <c r="BI159" s="256">
        <f>IF(N159="nulová",J159,0)</f>
        <v>0</v>
      </c>
      <c r="BJ159" s="17" t="s">
        <v>83</v>
      </c>
      <c r="BK159" s="256">
        <f>ROUND(I159*H159,2)</f>
        <v>0</v>
      </c>
      <c r="BL159" s="17" t="s">
        <v>333</v>
      </c>
      <c r="BM159" s="255" t="s">
        <v>500</v>
      </c>
    </row>
    <row r="160" s="2" customFormat="1">
      <c r="A160" s="38"/>
      <c r="B160" s="39"/>
      <c r="C160" s="40"/>
      <c r="D160" s="259" t="s">
        <v>491</v>
      </c>
      <c r="E160" s="40"/>
      <c r="F160" s="299" t="s">
        <v>501</v>
      </c>
      <c r="G160" s="40"/>
      <c r="H160" s="40"/>
      <c r="I160" s="154"/>
      <c r="J160" s="40"/>
      <c r="K160" s="40"/>
      <c r="L160" s="44"/>
      <c r="M160" s="300"/>
      <c r="N160" s="30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491</v>
      </c>
      <c r="AU160" s="17" t="s">
        <v>85</v>
      </c>
    </row>
    <row r="161" s="15" customFormat="1">
      <c r="A161" s="15"/>
      <c r="B161" s="280"/>
      <c r="C161" s="281"/>
      <c r="D161" s="259" t="s">
        <v>164</v>
      </c>
      <c r="E161" s="282" t="s">
        <v>1</v>
      </c>
      <c r="F161" s="283" t="s">
        <v>502</v>
      </c>
      <c r="G161" s="281"/>
      <c r="H161" s="282" t="s">
        <v>1</v>
      </c>
      <c r="I161" s="284"/>
      <c r="J161" s="281"/>
      <c r="K161" s="281"/>
      <c r="L161" s="285"/>
      <c r="M161" s="286"/>
      <c r="N161" s="287"/>
      <c r="O161" s="287"/>
      <c r="P161" s="287"/>
      <c r="Q161" s="287"/>
      <c r="R161" s="287"/>
      <c r="S161" s="287"/>
      <c r="T161" s="28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9" t="s">
        <v>164</v>
      </c>
      <c r="AU161" s="289" t="s">
        <v>85</v>
      </c>
      <c r="AV161" s="15" t="s">
        <v>83</v>
      </c>
      <c r="AW161" s="15" t="s">
        <v>31</v>
      </c>
      <c r="AX161" s="15" t="s">
        <v>75</v>
      </c>
      <c r="AY161" s="289" t="s">
        <v>154</v>
      </c>
    </row>
    <row r="162" s="13" customFormat="1">
      <c r="A162" s="13"/>
      <c r="B162" s="257"/>
      <c r="C162" s="258"/>
      <c r="D162" s="259" t="s">
        <v>164</v>
      </c>
      <c r="E162" s="260" t="s">
        <v>1</v>
      </c>
      <c r="F162" s="261" t="s">
        <v>503</v>
      </c>
      <c r="G162" s="258"/>
      <c r="H162" s="262">
        <v>21.600000000000001</v>
      </c>
      <c r="I162" s="263"/>
      <c r="J162" s="258"/>
      <c r="K162" s="258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164</v>
      </c>
      <c r="AU162" s="268" t="s">
        <v>85</v>
      </c>
      <c r="AV162" s="13" t="s">
        <v>85</v>
      </c>
      <c r="AW162" s="13" t="s">
        <v>31</v>
      </c>
      <c r="AX162" s="13" t="s">
        <v>75</v>
      </c>
      <c r="AY162" s="268" t="s">
        <v>154</v>
      </c>
    </row>
    <row r="163" s="14" customFormat="1">
      <c r="A163" s="14"/>
      <c r="B163" s="269"/>
      <c r="C163" s="270"/>
      <c r="D163" s="259" t="s">
        <v>164</v>
      </c>
      <c r="E163" s="271" t="s">
        <v>1</v>
      </c>
      <c r="F163" s="272" t="s">
        <v>166</v>
      </c>
      <c r="G163" s="270"/>
      <c r="H163" s="273">
        <v>21.600000000000001</v>
      </c>
      <c r="I163" s="274"/>
      <c r="J163" s="270"/>
      <c r="K163" s="270"/>
      <c r="L163" s="275"/>
      <c r="M163" s="276"/>
      <c r="N163" s="277"/>
      <c r="O163" s="277"/>
      <c r="P163" s="277"/>
      <c r="Q163" s="277"/>
      <c r="R163" s="277"/>
      <c r="S163" s="277"/>
      <c r="T163" s="27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9" t="s">
        <v>164</v>
      </c>
      <c r="AU163" s="279" t="s">
        <v>85</v>
      </c>
      <c r="AV163" s="14" t="s">
        <v>162</v>
      </c>
      <c r="AW163" s="14" t="s">
        <v>31</v>
      </c>
      <c r="AX163" s="14" t="s">
        <v>83</v>
      </c>
      <c r="AY163" s="279" t="s">
        <v>154</v>
      </c>
    </row>
    <row r="164" s="2" customFormat="1" ht="156.75" customHeight="1">
      <c r="A164" s="38"/>
      <c r="B164" s="39"/>
      <c r="C164" s="290" t="s">
        <v>113</v>
      </c>
      <c r="D164" s="290" t="s">
        <v>198</v>
      </c>
      <c r="E164" s="291" t="s">
        <v>504</v>
      </c>
      <c r="F164" s="292" t="s">
        <v>505</v>
      </c>
      <c r="G164" s="293" t="s">
        <v>177</v>
      </c>
      <c r="H164" s="294">
        <v>6.952</v>
      </c>
      <c r="I164" s="295"/>
      <c r="J164" s="296">
        <f>ROUND(I164*H164,2)</f>
        <v>0</v>
      </c>
      <c r="K164" s="292" t="s">
        <v>160</v>
      </c>
      <c r="L164" s="44"/>
      <c r="M164" s="297" t="s">
        <v>1</v>
      </c>
      <c r="N164" s="298" t="s">
        <v>40</v>
      </c>
      <c r="O164" s="91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5" t="s">
        <v>333</v>
      </c>
      <c r="AT164" s="255" t="s">
        <v>198</v>
      </c>
      <c r="AU164" s="255" t="s">
        <v>85</v>
      </c>
      <c r="AY164" s="17" t="s">
        <v>154</v>
      </c>
      <c r="BE164" s="256">
        <f>IF(N164="základní",J164,0)</f>
        <v>0</v>
      </c>
      <c r="BF164" s="256">
        <f>IF(N164="snížená",J164,0)</f>
        <v>0</v>
      </c>
      <c r="BG164" s="256">
        <f>IF(N164="zákl. přenesená",J164,0)</f>
        <v>0</v>
      </c>
      <c r="BH164" s="256">
        <f>IF(N164="sníž. přenesená",J164,0)</f>
        <v>0</v>
      </c>
      <c r="BI164" s="256">
        <f>IF(N164="nulová",J164,0)</f>
        <v>0</v>
      </c>
      <c r="BJ164" s="17" t="s">
        <v>83</v>
      </c>
      <c r="BK164" s="256">
        <f>ROUND(I164*H164,2)</f>
        <v>0</v>
      </c>
      <c r="BL164" s="17" t="s">
        <v>333</v>
      </c>
      <c r="BM164" s="255" t="s">
        <v>506</v>
      </c>
    </row>
    <row r="165" s="2" customFormat="1">
      <c r="A165" s="38"/>
      <c r="B165" s="39"/>
      <c r="C165" s="40"/>
      <c r="D165" s="259" t="s">
        <v>491</v>
      </c>
      <c r="E165" s="40"/>
      <c r="F165" s="299" t="s">
        <v>501</v>
      </c>
      <c r="G165" s="40"/>
      <c r="H165" s="40"/>
      <c r="I165" s="154"/>
      <c r="J165" s="40"/>
      <c r="K165" s="40"/>
      <c r="L165" s="44"/>
      <c r="M165" s="300"/>
      <c r="N165" s="30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491</v>
      </c>
      <c r="AU165" s="17" t="s">
        <v>85</v>
      </c>
    </row>
    <row r="166" s="15" customFormat="1">
      <c r="A166" s="15"/>
      <c r="B166" s="280"/>
      <c r="C166" s="281"/>
      <c r="D166" s="259" t="s">
        <v>164</v>
      </c>
      <c r="E166" s="282" t="s">
        <v>1</v>
      </c>
      <c r="F166" s="283" t="s">
        <v>507</v>
      </c>
      <c r="G166" s="281"/>
      <c r="H166" s="282" t="s">
        <v>1</v>
      </c>
      <c r="I166" s="284"/>
      <c r="J166" s="281"/>
      <c r="K166" s="281"/>
      <c r="L166" s="285"/>
      <c r="M166" s="286"/>
      <c r="N166" s="287"/>
      <c r="O166" s="287"/>
      <c r="P166" s="287"/>
      <c r="Q166" s="287"/>
      <c r="R166" s="287"/>
      <c r="S166" s="287"/>
      <c r="T166" s="28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9" t="s">
        <v>164</v>
      </c>
      <c r="AU166" s="289" t="s">
        <v>85</v>
      </c>
      <c r="AV166" s="15" t="s">
        <v>83</v>
      </c>
      <c r="AW166" s="15" t="s">
        <v>31</v>
      </c>
      <c r="AX166" s="15" t="s">
        <v>75</v>
      </c>
      <c r="AY166" s="289" t="s">
        <v>154</v>
      </c>
    </row>
    <row r="167" s="13" customFormat="1">
      <c r="A167" s="13"/>
      <c r="B167" s="257"/>
      <c r="C167" s="258"/>
      <c r="D167" s="259" t="s">
        <v>164</v>
      </c>
      <c r="E167" s="260" t="s">
        <v>1</v>
      </c>
      <c r="F167" s="261" t="s">
        <v>508</v>
      </c>
      <c r="G167" s="258"/>
      <c r="H167" s="262">
        <v>6.952</v>
      </c>
      <c r="I167" s="263"/>
      <c r="J167" s="258"/>
      <c r="K167" s="258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164</v>
      </c>
      <c r="AU167" s="268" t="s">
        <v>85</v>
      </c>
      <c r="AV167" s="13" t="s">
        <v>85</v>
      </c>
      <c r="AW167" s="13" t="s">
        <v>31</v>
      </c>
      <c r="AX167" s="13" t="s">
        <v>75</v>
      </c>
      <c r="AY167" s="268" t="s">
        <v>154</v>
      </c>
    </row>
    <row r="168" s="14" customFormat="1">
      <c r="A168" s="14"/>
      <c r="B168" s="269"/>
      <c r="C168" s="270"/>
      <c r="D168" s="259" t="s">
        <v>164</v>
      </c>
      <c r="E168" s="271" t="s">
        <v>1</v>
      </c>
      <c r="F168" s="272" t="s">
        <v>166</v>
      </c>
      <c r="G168" s="270"/>
      <c r="H168" s="273">
        <v>6.952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9" t="s">
        <v>164</v>
      </c>
      <c r="AU168" s="279" t="s">
        <v>85</v>
      </c>
      <c r="AV168" s="14" t="s">
        <v>162</v>
      </c>
      <c r="AW168" s="14" t="s">
        <v>31</v>
      </c>
      <c r="AX168" s="14" t="s">
        <v>83</v>
      </c>
      <c r="AY168" s="279" t="s">
        <v>154</v>
      </c>
    </row>
    <row r="169" s="2" customFormat="1" ht="201" customHeight="1">
      <c r="A169" s="38"/>
      <c r="B169" s="39"/>
      <c r="C169" s="290" t="s">
        <v>123</v>
      </c>
      <c r="D169" s="290" t="s">
        <v>198</v>
      </c>
      <c r="E169" s="291" t="s">
        <v>509</v>
      </c>
      <c r="F169" s="292" t="s">
        <v>510</v>
      </c>
      <c r="G169" s="293" t="s">
        <v>177</v>
      </c>
      <c r="H169" s="294">
        <v>26.475000000000001</v>
      </c>
      <c r="I169" s="295"/>
      <c r="J169" s="296">
        <f>ROUND(I169*H169,2)</f>
        <v>0</v>
      </c>
      <c r="K169" s="292" t="s">
        <v>160</v>
      </c>
      <c r="L169" s="44"/>
      <c r="M169" s="297" t="s">
        <v>1</v>
      </c>
      <c r="N169" s="298" t="s">
        <v>40</v>
      </c>
      <c r="O169" s="91"/>
      <c r="P169" s="253">
        <f>O169*H169</f>
        <v>0</v>
      </c>
      <c r="Q169" s="253">
        <v>0</v>
      </c>
      <c r="R169" s="253">
        <f>Q169*H169</f>
        <v>0</v>
      </c>
      <c r="S169" s="253">
        <v>0</v>
      </c>
      <c r="T169" s="25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5" t="s">
        <v>333</v>
      </c>
      <c r="AT169" s="255" t="s">
        <v>198</v>
      </c>
      <c r="AU169" s="255" t="s">
        <v>85</v>
      </c>
      <c r="AY169" s="17" t="s">
        <v>154</v>
      </c>
      <c r="BE169" s="256">
        <f>IF(N169="základní",J169,0)</f>
        <v>0</v>
      </c>
      <c r="BF169" s="256">
        <f>IF(N169="snížená",J169,0)</f>
        <v>0</v>
      </c>
      <c r="BG169" s="256">
        <f>IF(N169="zákl. přenesená",J169,0)</f>
        <v>0</v>
      </c>
      <c r="BH169" s="256">
        <f>IF(N169="sníž. přenesená",J169,0)</f>
        <v>0</v>
      </c>
      <c r="BI169" s="256">
        <f>IF(N169="nulová",J169,0)</f>
        <v>0</v>
      </c>
      <c r="BJ169" s="17" t="s">
        <v>83</v>
      </c>
      <c r="BK169" s="256">
        <f>ROUND(I169*H169,2)</f>
        <v>0</v>
      </c>
      <c r="BL169" s="17" t="s">
        <v>333</v>
      </c>
      <c r="BM169" s="255" t="s">
        <v>511</v>
      </c>
    </row>
    <row r="170" s="2" customFormat="1">
      <c r="A170" s="38"/>
      <c r="B170" s="39"/>
      <c r="C170" s="40"/>
      <c r="D170" s="259" t="s">
        <v>202</v>
      </c>
      <c r="E170" s="40"/>
      <c r="F170" s="299" t="s">
        <v>344</v>
      </c>
      <c r="G170" s="40"/>
      <c r="H170" s="40"/>
      <c r="I170" s="154"/>
      <c r="J170" s="40"/>
      <c r="K170" s="40"/>
      <c r="L170" s="44"/>
      <c r="M170" s="300"/>
      <c r="N170" s="30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202</v>
      </c>
      <c r="AU170" s="17" t="s">
        <v>85</v>
      </c>
    </row>
    <row r="171" s="15" customFormat="1">
      <c r="A171" s="15"/>
      <c r="B171" s="280"/>
      <c r="C171" s="281"/>
      <c r="D171" s="259" t="s">
        <v>164</v>
      </c>
      <c r="E171" s="282" t="s">
        <v>1</v>
      </c>
      <c r="F171" s="283" t="s">
        <v>512</v>
      </c>
      <c r="G171" s="281"/>
      <c r="H171" s="282" t="s">
        <v>1</v>
      </c>
      <c r="I171" s="284"/>
      <c r="J171" s="281"/>
      <c r="K171" s="281"/>
      <c r="L171" s="285"/>
      <c r="M171" s="286"/>
      <c r="N171" s="287"/>
      <c r="O171" s="287"/>
      <c r="P171" s="287"/>
      <c r="Q171" s="287"/>
      <c r="R171" s="287"/>
      <c r="S171" s="287"/>
      <c r="T171" s="28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9" t="s">
        <v>164</v>
      </c>
      <c r="AU171" s="289" t="s">
        <v>85</v>
      </c>
      <c r="AV171" s="15" t="s">
        <v>83</v>
      </c>
      <c r="AW171" s="15" t="s">
        <v>31</v>
      </c>
      <c r="AX171" s="15" t="s">
        <v>75</v>
      </c>
      <c r="AY171" s="289" t="s">
        <v>154</v>
      </c>
    </row>
    <row r="172" s="13" customFormat="1">
      <c r="A172" s="13"/>
      <c r="B172" s="257"/>
      <c r="C172" s="258"/>
      <c r="D172" s="259" t="s">
        <v>164</v>
      </c>
      <c r="E172" s="260" t="s">
        <v>1</v>
      </c>
      <c r="F172" s="261" t="s">
        <v>513</v>
      </c>
      <c r="G172" s="258"/>
      <c r="H172" s="262">
        <v>26.475000000000001</v>
      </c>
      <c r="I172" s="263"/>
      <c r="J172" s="258"/>
      <c r="K172" s="258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164</v>
      </c>
      <c r="AU172" s="268" t="s">
        <v>85</v>
      </c>
      <c r="AV172" s="13" t="s">
        <v>85</v>
      </c>
      <c r="AW172" s="13" t="s">
        <v>31</v>
      </c>
      <c r="AX172" s="13" t="s">
        <v>75</v>
      </c>
      <c r="AY172" s="268" t="s">
        <v>154</v>
      </c>
    </row>
    <row r="173" s="14" customFormat="1">
      <c r="A173" s="14"/>
      <c r="B173" s="269"/>
      <c r="C173" s="270"/>
      <c r="D173" s="259" t="s">
        <v>164</v>
      </c>
      <c r="E173" s="271" t="s">
        <v>1</v>
      </c>
      <c r="F173" s="272" t="s">
        <v>166</v>
      </c>
      <c r="G173" s="270"/>
      <c r="H173" s="273">
        <v>26.475000000000001</v>
      </c>
      <c r="I173" s="274"/>
      <c r="J173" s="270"/>
      <c r="K173" s="270"/>
      <c r="L173" s="275"/>
      <c r="M173" s="302"/>
      <c r="N173" s="303"/>
      <c r="O173" s="303"/>
      <c r="P173" s="303"/>
      <c r="Q173" s="303"/>
      <c r="R173" s="303"/>
      <c r="S173" s="303"/>
      <c r="T173" s="30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9" t="s">
        <v>164</v>
      </c>
      <c r="AU173" s="279" t="s">
        <v>85</v>
      </c>
      <c r="AV173" s="14" t="s">
        <v>162</v>
      </c>
      <c r="AW173" s="14" t="s">
        <v>31</v>
      </c>
      <c r="AX173" s="14" t="s">
        <v>83</v>
      </c>
      <c r="AY173" s="279" t="s">
        <v>154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192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Pa/vV+vhP1UL2ycX5m2KEM+NgBlGi5lWLyJ7ecbn6u5vFd8rh/3envLd53tghePOkZ1kBu8mzGD5TZRSLKfjJg==" hashValue="dIC1bAZ3HBWko1D10VmcsEQGaMaotjENYsgdQEVIka1/gL8qYChv7u0Y4JnGy+0nIISLxgN0JpoSW9NvkUt6fQ==" algorithmName="SHA-512" password="CC35"/>
  <autoFilter ref="C119:K17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514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ROUND((SUM(BE121:BE231)),  2)</f>
        <v>0</v>
      </c>
      <c r="G33" s="38"/>
      <c r="H33" s="38"/>
      <c r="I33" s="171">
        <v>0.20999999999999999</v>
      </c>
      <c r="J33" s="170">
        <f>ROUND(((SUM(BE121:BE231))*I33),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ROUND((SUM(BF121:BF231)),  2)</f>
        <v>0</v>
      </c>
      <c r="G34" s="38"/>
      <c r="H34" s="38"/>
      <c r="I34" s="171">
        <v>0.14999999999999999</v>
      </c>
      <c r="J34" s="170">
        <f>ROUND(((SUM(BF121:BF231))*I34),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ROUND((SUM(BG121:BG231)),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ROUND((SUM(BH121:BH231)),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ROUND((SUM(BI121:BI231)),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04 - Oprava ŽS km 17,000 - 17,350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135</v>
      </c>
      <c r="E98" s="211"/>
      <c r="F98" s="211"/>
      <c r="G98" s="211"/>
      <c r="H98" s="211"/>
      <c r="I98" s="212"/>
      <c r="J98" s="213">
        <f>J123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136</v>
      </c>
      <c r="E99" s="211"/>
      <c r="F99" s="211"/>
      <c r="G99" s="211"/>
      <c r="H99" s="211"/>
      <c r="I99" s="212"/>
      <c r="J99" s="213">
        <f>J136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137</v>
      </c>
      <c r="E100" s="211"/>
      <c r="F100" s="211"/>
      <c r="G100" s="211"/>
      <c r="H100" s="211"/>
      <c r="I100" s="212"/>
      <c r="J100" s="213">
        <f>J149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138</v>
      </c>
      <c r="E101" s="211"/>
      <c r="F101" s="211"/>
      <c r="G101" s="211"/>
      <c r="H101" s="211"/>
      <c r="I101" s="212"/>
      <c r="J101" s="213">
        <f>J204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Oprava trati v úseku Brandýsek - Kralupy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04 - Oprava ŽS km 17,000 - 17,350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56" t="s">
        <v>22</v>
      </c>
      <c r="J115" s="79" t="str">
        <f>IF(J12="","",J12)</f>
        <v>6. 4. 2020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156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56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140</v>
      </c>
      <c r="D120" s="218" t="s">
        <v>60</v>
      </c>
      <c r="E120" s="218" t="s">
        <v>56</v>
      </c>
      <c r="F120" s="218" t="s">
        <v>57</v>
      </c>
      <c r="G120" s="218" t="s">
        <v>141</v>
      </c>
      <c r="H120" s="218" t="s">
        <v>142</v>
      </c>
      <c r="I120" s="219" t="s">
        <v>143</v>
      </c>
      <c r="J120" s="218" t="s">
        <v>131</v>
      </c>
      <c r="K120" s="220" t="s">
        <v>144</v>
      </c>
      <c r="L120" s="221"/>
      <c r="M120" s="100" t="s">
        <v>1</v>
      </c>
      <c r="N120" s="101" t="s">
        <v>39</v>
      </c>
      <c r="O120" s="101" t="s">
        <v>145</v>
      </c>
      <c r="P120" s="101" t="s">
        <v>146</v>
      </c>
      <c r="Q120" s="101" t="s">
        <v>147</v>
      </c>
      <c r="R120" s="101" t="s">
        <v>148</v>
      </c>
      <c r="S120" s="101" t="s">
        <v>149</v>
      </c>
      <c r="T120" s="102" t="s">
        <v>150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151</v>
      </c>
      <c r="D121" s="40"/>
      <c r="E121" s="40"/>
      <c r="F121" s="40"/>
      <c r="G121" s="40"/>
      <c r="H121" s="40"/>
      <c r="I121" s="154"/>
      <c r="J121" s="222">
        <f>BK121</f>
        <v>0</v>
      </c>
      <c r="K121" s="40"/>
      <c r="L121" s="44"/>
      <c r="M121" s="103"/>
      <c r="N121" s="223"/>
      <c r="O121" s="104"/>
      <c r="P121" s="224">
        <f>P122</f>
        <v>0</v>
      </c>
      <c r="Q121" s="104"/>
      <c r="R121" s="224">
        <f>R122</f>
        <v>155.81819999999999</v>
      </c>
      <c r="S121" s="104"/>
      <c r="T121" s="225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133</v>
      </c>
      <c r="BK121" s="226">
        <f>BK122</f>
        <v>0</v>
      </c>
    </row>
    <row r="122" s="12" customFormat="1" ht="25.92" customHeight="1">
      <c r="A122" s="12"/>
      <c r="B122" s="227"/>
      <c r="C122" s="228"/>
      <c r="D122" s="229" t="s">
        <v>74</v>
      </c>
      <c r="E122" s="230" t="s">
        <v>152</v>
      </c>
      <c r="F122" s="230" t="s">
        <v>153</v>
      </c>
      <c r="G122" s="228"/>
      <c r="H122" s="228"/>
      <c r="I122" s="231"/>
      <c r="J122" s="232">
        <f>BK122</f>
        <v>0</v>
      </c>
      <c r="K122" s="228"/>
      <c r="L122" s="233"/>
      <c r="M122" s="234"/>
      <c r="N122" s="235"/>
      <c r="O122" s="235"/>
      <c r="P122" s="236">
        <f>P123+P136+P149+P204</f>
        <v>0</v>
      </c>
      <c r="Q122" s="235"/>
      <c r="R122" s="236">
        <f>R123+R136+R149+R204</f>
        <v>155.81819999999999</v>
      </c>
      <c r="S122" s="235"/>
      <c r="T122" s="237">
        <f>T123+T136+T149+T204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83</v>
      </c>
      <c r="AT122" s="239" t="s">
        <v>74</v>
      </c>
      <c r="AU122" s="239" t="s">
        <v>75</v>
      </c>
      <c r="AY122" s="238" t="s">
        <v>154</v>
      </c>
      <c r="BK122" s="240">
        <f>BK123+BK136+BK149+BK204</f>
        <v>0</v>
      </c>
    </row>
    <row r="123" s="12" customFormat="1" ht="22.8" customHeight="1">
      <c r="A123" s="12"/>
      <c r="B123" s="227"/>
      <c r="C123" s="228"/>
      <c r="D123" s="229" t="s">
        <v>74</v>
      </c>
      <c r="E123" s="241" t="s">
        <v>83</v>
      </c>
      <c r="F123" s="241" t="s">
        <v>155</v>
      </c>
      <c r="G123" s="228"/>
      <c r="H123" s="228"/>
      <c r="I123" s="231"/>
      <c r="J123" s="242">
        <f>BK123</f>
        <v>0</v>
      </c>
      <c r="K123" s="228"/>
      <c r="L123" s="233"/>
      <c r="M123" s="234"/>
      <c r="N123" s="235"/>
      <c r="O123" s="235"/>
      <c r="P123" s="236">
        <f>SUM(P124:P135)</f>
        <v>0</v>
      </c>
      <c r="Q123" s="235"/>
      <c r="R123" s="236">
        <f>SUM(R124:R135)</f>
        <v>9.8813999999999993</v>
      </c>
      <c r="S123" s="235"/>
      <c r="T123" s="237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74</v>
      </c>
      <c r="AU123" s="239" t="s">
        <v>83</v>
      </c>
      <c r="AY123" s="238" t="s">
        <v>154</v>
      </c>
      <c r="BK123" s="240">
        <f>SUM(BK124:BK135)</f>
        <v>0</v>
      </c>
    </row>
    <row r="124" s="2" customFormat="1" ht="21.75" customHeight="1">
      <c r="A124" s="38"/>
      <c r="B124" s="39"/>
      <c r="C124" s="243" t="s">
        <v>83</v>
      </c>
      <c r="D124" s="243" t="s">
        <v>156</v>
      </c>
      <c r="E124" s="244" t="s">
        <v>157</v>
      </c>
      <c r="F124" s="245" t="s">
        <v>158</v>
      </c>
      <c r="G124" s="246" t="s">
        <v>159</v>
      </c>
      <c r="H124" s="247">
        <v>13</v>
      </c>
      <c r="I124" s="248"/>
      <c r="J124" s="249">
        <f>ROUND(I124*H124,2)</f>
        <v>0</v>
      </c>
      <c r="K124" s="245" t="s">
        <v>160</v>
      </c>
      <c r="L124" s="250"/>
      <c r="M124" s="251" t="s">
        <v>1</v>
      </c>
      <c r="N124" s="252" t="s">
        <v>40</v>
      </c>
      <c r="O124" s="91"/>
      <c r="P124" s="253">
        <f>O124*H124</f>
        <v>0</v>
      </c>
      <c r="Q124" s="253">
        <v>0.27000000000000002</v>
      </c>
      <c r="R124" s="253">
        <f>Q124*H124</f>
        <v>3.5100000000000002</v>
      </c>
      <c r="S124" s="253">
        <v>0</v>
      </c>
      <c r="T124" s="25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5" t="s">
        <v>161</v>
      </c>
      <c r="AT124" s="255" t="s">
        <v>156</v>
      </c>
      <c r="AU124" s="255" t="s">
        <v>85</v>
      </c>
      <c r="AY124" s="17" t="s">
        <v>154</v>
      </c>
      <c r="BE124" s="256">
        <f>IF(N124="základní",J124,0)</f>
        <v>0</v>
      </c>
      <c r="BF124" s="256">
        <f>IF(N124="snížená",J124,0)</f>
        <v>0</v>
      </c>
      <c r="BG124" s="256">
        <f>IF(N124="zákl. přenesená",J124,0)</f>
        <v>0</v>
      </c>
      <c r="BH124" s="256">
        <f>IF(N124="sníž. přenesená",J124,0)</f>
        <v>0</v>
      </c>
      <c r="BI124" s="256">
        <f>IF(N124="nulová",J124,0)</f>
        <v>0</v>
      </c>
      <c r="BJ124" s="17" t="s">
        <v>83</v>
      </c>
      <c r="BK124" s="256">
        <f>ROUND(I124*H124,2)</f>
        <v>0</v>
      </c>
      <c r="BL124" s="17" t="s">
        <v>162</v>
      </c>
      <c r="BM124" s="255" t="s">
        <v>515</v>
      </c>
    </row>
    <row r="125" s="13" customFormat="1">
      <c r="A125" s="13"/>
      <c r="B125" s="257"/>
      <c r="C125" s="258"/>
      <c r="D125" s="259" t="s">
        <v>164</v>
      </c>
      <c r="E125" s="260" t="s">
        <v>1</v>
      </c>
      <c r="F125" s="261" t="s">
        <v>243</v>
      </c>
      <c r="G125" s="258"/>
      <c r="H125" s="262">
        <v>13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164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154</v>
      </c>
    </row>
    <row r="126" s="14" customFormat="1">
      <c r="A126" s="14"/>
      <c r="B126" s="269"/>
      <c r="C126" s="270"/>
      <c r="D126" s="259" t="s">
        <v>164</v>
      </c>
      <c r="E126" s="271" t="s">
        <v>1</v>
      </c>
      <c r="F126" s="272" t="s">
        <v>166</v>
      </c>
      <c r="G126" s="270"/>
      <c r="H126" s="273">
        <v>13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164</v>
      </c>
      <c r="AU126" s="279" t="s">
        <v>85</v>
      </c>
      <c r="AV126" s="14" t="s">
        <v>162</v>
      </c>
      <c r="AW126" s="14" t="s">
        <v>31</v>
      </c>
      <c r="AX126" s="14" t="s">
        <v>83</v>
      </c>
      <c r="AY126" s="279" t="s">
        <v>154</v>
      </c>
    </row>
    <row r="127" s="15" customFormat="1">
      <c r="A127" s="15"/>
      <c r="B127" s="280"/>
      <c r="C127" s="281"/>
      <c r="D127" s="259" t="s">
        <v>164</v>
      </c>
      <c r="E127" s="282" t="s">
        <v>1</v>
      </c>
      <c r="F127" s="283" t="s">
        <v>167</v>
      </c>
      <c r="G127" s="281"/>
      <c r="H127" s="282" t="s">
        <v>1</v>
      </c>
      <c r="I127" s="284"/>
      <c r="J127" s="281"/>
      <c r="K127" s="281"/>
      <c r="L127" s="285"/>
      <c r="M127" s="286"/>
      <c r="N127" s="287"/>
      <c r="O127" s="287"/>
      <c r="P127" s="287"/>
      <c r="Q127" s="287"/>
      <c r="R127" s="287"/>
      <c r="S127" s="287"/>
      <c r="T127" s="28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9" t="s">
        <v>164</v>
      </c>
      <c r="AU127" s="289" t="s">
        <v>85</v>
      </c>
      <c r="AV127" s="15" t="s">
        <v>83</v>
      </c>
      <c r="AW127" s="15" t="s">
        <v>31</v>
      </c>
      <c r="AX127" s="15" t="s">
        <v>75</v>
      </c>
      <c r="AY127" s="289" t="s">
        <v>154</v>
      </c>
    </row>
    <row r="128" s="2" customFormat="1" ht="21.75" customHeight="1">
      <c r="A128" s="38"/>
      <c r="B128" s="39"/>
      <c r="C128" s="243" t="s">
        <v>85</v>
      </c>
      <c r="D128" s="243" t="s">
        <v>156</v>
      </c>
      <c r="E128" s="244" t="s">
        <v>168</v>
      </c>
      <c r="F128" s="245" t="s">
        <v>169</v>
      </c>
      <c r="G128" s="246" t="s">
        <v>170</v>
      </c>
      <c r="H128" s="247">
        <v>60</v>
      </c>
      <c r="I128" s="248"/>
      <c r="J128" s="249">
        <f>ROUND(I128*H128,2)</f>
        <v>0</v>
      </c>
      <c r="K128" s="245" t="s">
        <v>160</v>
      </c>
      <c r="L128" s="250"/>
      <c r="M128" s="251" t="s">
        <v>1</v>
      </c>
      <c r="N128" s="252" t="s">
        <v>40</v>
      </c>
      <c r="O128" s="91"/>
      <c r="P128" s="253">
        <f>O128*H128</f>
        <v>0</v>
      </c>
      <c r="Q128" s="253">
        <v>0.049390000000000003</v>
      </c>
      <c r="R128" s="253">
        <f>Q128*H128</f>
        <v>2.9634</v>
      </c>
      <c r="S128" s="253">
        <v>0</v>
      </c>
      <c r="T128" s="25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5" t="s">
        <v>161</v>
      </c>
      <c r="AT128" s="255" t="s">
        <v>156</v>
      </c>
      <c r="AU128" s="255" t="s">
        <v>85</v>
      </c>
      <c r="AY128" s="17" t="s">
        <v>154</v>
      </c>
      <c r="BE128" s="256">
        <f>IF(N128="základní",J128,0)</f>
        <v>0</v>
      </c>
      <c r="BF128" s="256">
        <f>IF(N128="snížená",J128,0)</f>
        <v>0</v>
      </c>
      <c r="BG128" s="256">
        <f>IF(N128="zákl. přenesená",J128,0)</f>
        <v>0</v>
      </c>
      <c r="BH128" s="256">
        <f>IF(N128="sníž. přenesená",J128,0)</f>
        <v>0</v>
      </c>
      <c r="BI128" s="256">
        <f>IF(N128="nulová",J128,0)</f>
        <v>0</v>
      </c>
      <c r="BJ128" s="17" t="s">
        <v>83</v>
      </c>
      <c r="BK128" s="256">
        <f>ROUND(I128*H128,2)</f>
        <v>0</v>
      </c>
      <c r="BL128" s="17" t="s">
        <v>162</v>
      </c>
      <c r="BM128" s="255" t="s">
        <v>516</v>
      </c>
    </row>
    <row r="129" s="13" customFormat="1">
      <c r="A129" s="13"/>
      <c r="B129" s="257"/>
      <c r="C129" s="258"/>
      <c r="D129" s="259" t="s">
        <v>164</v>
      </c>
      <c r="E129" s="260" t="s">
        <v>1</v>
      </c>
      <c r="F129" s="261" t="s">
        <v>434</v>
      </c>
      <c r="G129" s="258"/>
      <c r="H129" s="262">
        <v>60</v>
      </c>
      <c r="I129" s="263"/>
      <c r="J129" s="258"/>
      <c r="K129" s="258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164</v>
      </c>
      <c r="AU129" s="268" t="s">
        <v>85</v>
      </c>
      <c r="AV129" s="13" t="s">
        <v>85</v>
      </c>
      <c r="AW129" s="13" t="s">
        <v>31</v>
      </c>
      <c r="AX129" s="13" t="s">
        <v>75</v>
      </c>
      <c r="AY129" s="268" t="s">
        <v>154</v>
      </c>
    </row>
    <row r="130" s="14" customFormat="1">
      <c r="A130" s="14"/>
      <c r="B130" s="269"/>
      <c r="C130" s="270"/>
      <c r="D130" s="259" t="s">
        <v>164</v>
      </c>
      <c r="E130" s="271" t="s">
        <v>1</v>
      </c>
      <c r="F130" s="272" t="s">
        <v>166</v>
      </c>
      <c r="G130" s="270"/>
      <c r="H130" s="273">
        <v>60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9" t="s">
        <v>164</v>
      </c>
      <c r="AU130" s="279" t="s">
        <v>85</v>
      </c>
      <c r="AV130" s="14" t="s">
        <v>162</v>
      </c>
      <c r="AW130" s="14" t="s">
        <v>31</v>
      </c>
      <c r="AX130" s="14" t="s">
        <v>83</v>
      </c>
      <c r="AY130" s="279" t="s">
        <v>154</v>
      </c>
    </row>
    <row r="131" s="15" customFormat="1">
      <c r="A131" s="15"/>
      <c r="B131" s="280"/>
      <c r="C131" s="281"/>
      <c r="D131" s="259" t="s">
        <v>164</v>
      </c>
      <c r="E131" s="282" t="s">
        <v>1</v>
      </c>
      <c r="F131" s="283" t="s">
        <v>167</v>
      </c>
      <c r="G131" s="281"/>
      <c r="H131" s="282" t="s">
        <v>1</v>
      </c>
      <c r="I131" s="284"/>
      <c r="J131" s="281"/>
      <c r="K131" s="281"/>
      <c r="L131" s="285"/>
      <c r="M131" s="286"/>
      <c r="N131" s="287"/>
      <c r="O131" s="287"/>
      <c r="P131" s="287"/>
      <c r="Q131" s="287"/>
      <c r="R131" s="287"/>
      <c r="S131" s="287"/>
      <c r="T131" s="28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9" t="s">
        <v>164</v>
      </c>
      <c r="AU131" s="289" t="s">
        <v>85</v>
      </c>
      <c r="AV131" s="15" t="s">
        <v>83</v>
      </c>
      <c r="AW131" s="15" t="s">
        <v>31</v>
      </c>
      <c r="AX131" s="15" t="s">
        <v>75</v>
      </c>
      <c r="AY131" s="289" t="s">
        <v>154</v>
      </c>
    </row>
    <row r="132" s="2" customFormat="1" ht="21.75" customHeight="1">
      <c r="A132" s="38"/>
      <c r="B132" s="39"/>
      <c r="C132" s="243" t="s">
        <v>174</v>
      </c>
      <c r="D132" s="243" t="s">
        <v>156</v>
      </c>
      <c r="E132" s="244" t="s">
        <v>517</v>
      </c>
      <c r="F132" s="245" t="s">
        <v>518</v>
      </c>
      <c r="G132" s="246" t="s">
        <v>159</v>
      </c>
      <c r="H132" s="247">
        <v>400</v>
      </c>
      <c r="I132" s="248"/>
      <c r="J132" s="249">
        <f>ROUND(I132*H132,2)</f>
        <v>0</v>
      </c>
      <c r="K132" s="245" t="s">
        <v>160</v>
      </c>
      <c r="L132" s="250"/>
      <c r="M132" s="251" t="s">
        <v>1</v>
      </c>
      <c r="N132" s="252" t="s">
        <v>40</v>
      </c>
      <c r="O132" s="91"/>
      <c r="P132" s="253">
        <f>O132*H132</f>
        <v>0</v>
      </c>
      <c r="Q132" s="253">
        <v>0.0085199999999999998</v>
      </c>
      <c r="R132" s="253">
        <f>Q132*H132</f>
        <v>3.4079999999999999</v>
      </c>
      <c r="S132" s="253">
        <v>0</v>
      </c>
      <c r="T132" s="25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5" t="s">
        <v>161</v>
      </c>
      <c r="AT132" s="255" t="s">
        <v>156</v>
      </c>
      <c r="AU132" s="255" t="s">
        <v>85</v>
      </c>
      <c r="AY132" s="17" t="s">
        <v>154</v>
      </c>
      <c r="BE132" s="256">
        <f>IF(N132="základní",J132,0)</f>
        <v>0</v>
      </c>
      <c r="BF132" s="256">
        <f>IF(N132="snížená",J132,0)</f>
        <v>0</v>
      </c>
      <c r="BG132" s="256">
        <f>IF(N132="zákl. přenesená",J132,0)</f>
        <v>0</v>
      </c>
      <c r="BH132" s="256">
        <f>IF(N132="sníž. přenesená",J132,0)</f>
        <v>0</v>
      </c>
      <c r="BI132" s="256">
        <f>IF(N132="nulová",J132,0)</f>
        <v>0</v>
      </c>
      <c r="BJ132" s="17" t="s">
        <v>83</v>
      </c>
      <c r="BK132" s="256">
        <f>ROUND(I132*H132,2)</f>
        <v>0</v>
      </c>
      <c r="BL132" s="17" t="s">
        <v>162</v>
      </c>
      <c r="BM132" s="255" t="s">
        <v>519</v>
      </c>
    </row>
    <row r="133" s="13" customFormat="1">
      <c r="A133" s="13"/>
      <c r="B133" s="257"/>
      <c r="C133" s="258"/>
      <c r="D133" s="259" t="s">
        <v>164</v>
      </c>
      <c r="E133" s="260" t="s">
        <v>1</v>
      </c>
      <c r="F133" s="261" t="s">
        <v>520</v>
      </c>
      <c r="G133" s="258"/>
      <c r="H133" s="262">
        <v>400</v>
      </c>
      <c r="I133" s="263"/>
      <c r="J133" s="258"/>
      <c r="K133" s="258"/>
      <c r="L133" s="264"/>
      <c r="M133" s="265"/>
      <c r="N133" s="266"/>
      <c r="O133" s="266"/>
      <c r="P133" s="266"/>
      <c r="Q133" s="266"/>
      <c r="R133" s="266"/>
      <c r="S133" s="266"/>
      <c r="T133" s="26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164</v>
      </c>
      <c r="AU133" s="268" t="s">
        <v>85</v>
      </c>
      <c r="AV133" s="13" t="s">
        <v>85</v>
      </c>
      <c r="AW133" s="13" t="s">
        <v>31</v>
      </c>
      <c r="AX133" s="13" t="s">
        <v>75</v>
      </c>
      <c r="AY133" s="268" t="s">
        <v>154</v>
      </c>
    </row>
    <row r="134" s="14" customFormat="1">
      <c r="A134" s="14"/>
      <c r="B134" s="269"/>
      <c r="C134" s="270"/>
      <c r="D134" s="259" t="s">
        <v>164</v>
      </c>
      <c r="E134" s="271" t="s">
        <v>1</v>
      </c>
      <c r="F134" s="272" t="s">
        <v>166</v>
      </c>
      <c r="G134" s="270"/>
      <c r="H134" s="273">
        <v>400</v>
      </c>
      <c r="I134" s="274"/>
      <c r="J134" s="270"/>
      <c r="K134" s="270"/>
      <c r="L134" s="275"/>
      <c r="M134" s="276"/>
      <c r="N134" s="277"/>
      <c r="O134" s="277"/>
      <c r="P134" s="277"/>
      <c r="Q134" s="277"/>
      <c r="R134" s="277"/>
      <c r="S134" s="277"/>
      <c r="T134" s="27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9" t="s">
        <v>164</v>
      </c>
      <c r="AU134" s="279" t="s">
        <v>85</v>
      </c>
      <c r="AV134" s="14" t="s">
        <v>162</v>
      </c>
      <c r="AW134" s="14" t="s">
        <v>31</v>
      </c>
      <c r="AX134" s="14" t="s">
        <v>83</v>
      </c>
      <c r="AY134" s="279" t="s">
        <v>154</v>
      </c>
    </row>
    <row r="135" s="15" customFormat="1">
      <c r="A135" s="15"/>
      <c r="B135" s="280"/>
      <c r="C135" s="281"/>
      <c r="D135" s="259" t="s">
        <v>164</v>
      </c>
      <c r="E135" s="282" t="s">
        <v>1</v>
      </c>
      <c r="F135" s="283" t="s">
        <v>167</v>
      </c>
      <c r="G135" s="281"/>
      <c r="H135" s="282" t="s">
        <v>1</v>
      </c>
      <c r="I135" s="284"/>
      <c r="J135" s="281"/>
      <c r="K135" s="281"/>
      <c r="L135" s="285"/>
      <c r="M135" s="286"/>
      <c r="N135" s="287"/>
      <c r="O135" s="287"/>
      <c r="P135" s="287"/>
      <c r="Q135" s="287"/>
      <c r="R135" s="287"/>
      <c r="S135" s="287"/>
      <c r="T135" s="28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9" t="s">
        <v>164</v>
      </c>
      <c r="AU135" s="289" t="s">
        <v>85</v>
      </c>
      <c r="AV135" s="15" t="s">
        <v>83</v>
      </c>
      <c r="AW135" s="15" t="s">
        <v>31</v>
      </c>
      <c r="AX135" s="15" t="s">
        <v>75</v>
      </c>
      <c r="AY135" s="289" t="s">
        <v>154</v>
      </c>
    </row>
    <row r="136" s="12" customFormat="1" ht="22.8" customHeight="1">
      <c r="A136" s="12"/>
      <c r="B136" s="227"/>
      <c r="C136" s="228"/>
      <c r="D136" s="229" t="s">
        <v>74</v>
      </c>
      <c r="E136" s="241" t="s">
        <v>85</v>
      </c>
      <c r="F136" s="241" t="s">
        <v>173</v>
      </c>
      <c r="G136" s="228"/>
      <c r="H136" s="228"/>
      <c r="I136" s="231"/>
      <c r="J136" s="242">
        <f>BK136</f>
        <v>0</v>
      </c>
      <c r="K136" s="228"/>
      <c r="L136" s="233"/>
      <c r="M136" s="234"/>
      <c r="N136" s="235"/>
      <c r="O136" s="235"/>
      <c r="P136" s="236">
        <f>SUM(P137:P148)</f>
        <v>0</v>
      </c>
      <c r="Q136" s="235"/>
      <c r="R136" s="236">
        <f>SUM(R137:R148)</f>
        <v>145.93680000000001</v>
      </c>
      <c r="S136" s="235"/>
      <c r="T136" s="237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8" t="s">
        <v>83</v>
      </c>
      <c r="AT136" s="239" t="s">
        <v>74</v>
      </c>
      <c r="AU136" s="239" t="s">
        <v>83</v>
      </c>
      <c r="AY136" s="238" t="s">
        <v>154</v>
      </c>
      <c r="BK136" s="240">
        <f>SUM(BK137:BK148)</f>
        <v>0</v>
      </c>
    </row>
    <row r="137" s="2" customFormat="1" ht="21.75" customHeight="1">
      <c r="A137" s="38"/>
      <c r="B137" s="39"/>
      <c r="C137" s="243" t="s">
        <v>162</v>
      </c>
      <c r="D137" s="243" t="s">
        <v>156</v>
      </c>
      <c r="E137" s="244" t="s">
        <v>175</v>
      </c>
      <c r="F137" s="245" t="s">
        <v>176</v>
      </c>
      <c r="G137" s="246" t="s">
        <v>177</v>
      </c>
      <c r="H137" s="247">
        <v>144</v>
      </c>
      <c r="I137" s="248"/>
      <c r="J137" s="249">
        <f>ROUND(I137*H137,2)</f>
        <v>0</v>
      </c>
      <c r="K137" s="245" t="s">
        <v>160</v>
      </c>
      <c r="L137" s="250"/>
      <c r="M137" s="251" t="s">
        <v>1</v>
      </c>
      <c r="N137" s="252" t="s">
        <v>40</v>
      </c>
      <c r="O137" s="91"/>
      <c r="P137" s="253">
        <f>O137*H137</f>
        <v>0</v>
      </c>
      <c r="Q137" s="253">
        <v>1</v>
      </c>
      <c r="R137" s="253">
        <f>Q137*H137</f>
        <v>144</v>
      </c>
      <c r="S137" s="253">
        <v>0</v>
      </c>
      <c r="T137" s="25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5" t="s">
        <v>161</v>
      </c>
      <c r="AT137" s="255" t="s">
        <v>156</v>
      </c>
      <c r="AU137" s="255" t="s">
        <v>85</v>
      </c>
      <c r="AY137" s="17" t="s">
        <v>154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7" t="s">
        <v>83</v>
      </c>
      <c r="BK137" s="256">
        <f>ROUND(I137*H137,2)</f>
        <v>0</v>
      </c>
      <c r="BL137" s="17" t="s">
        <v>162</v>
      </c>
      <c r="BM137" s="255" t="s">
        <v>521</v>
      </c>
    </row>
    <row r="138" s="13" customFormat="1">
      <c r="A138" s="13"/>
      <c r="B138" s="257"/>
      <c r="C138" s="258"/>
      <c r="D138" s="259" t="s">
        <v>164</v>
      </c>
      <c r="E138" s="260" t="s">
        <v>1</v>
      </c>
      <c r="F138" s="261" t="s">
        <v>522</v>
      </c>
      <c r="G138" s="258"/>
      <c r="H138" s="262">
        <v>144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164</v>
      </c>
      <c r="AU138" s="268" t="s">
        <v>85</v>
      </c>
      <c r="AV138" s="13" t="s">
        <v>85</v>
      </c>
      <c r="AW138" s="13" t="s">
        <v>31</v>
      </c>
      <c r="AX138" s="13" t="s">
        <v>75</v>
      </c>
      <c r="AY138" s="268" t="s">
        <v>154</v>
      </c>
    </row>
    <row r="139" s="14" customFormat="1">
      <c r="A139" s="14"/>
      <c r="B139" s="269"/>
      <c r="C139" s="270"/>
      <c r="D139" s="259" t="s">
        <v>164</v>
      </c>
      <c r="E139" s="271" t="s">
        <v>1</v>
      </c>
      <c r="F139" s="272" t="s">
        <v>166</v>
      </c>
      <c r="G139" s="270"/>
      <c r="H139" s="273">
        <v>144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9" t="s">
        <v>164</v>
      </c>
      <c r="AU139" s="279" t="s">
        <v>85</v>
      </c>
      <c r="AV139" s="14" t="s">
        <v>162</v>
      </c>
      <c r="AW139" s="14" t="s">
        <v>31</v>
      </c>
      <c r="AX139" s="14" t="s">
        <v>83</v>
      </c>
      <c r="AY139" s="279" t="s">
        <v>154</v>
      </c>
    </row>
    <row r="140" s="2" customFormat="1" ht="21.75" customHeight="1">
      <c r="A140" s="38"/>
      <c r="B140" s="39"/>
      <c r="C140" s="243" t="s">
        <v>191</v>
      </c>
      <c r="D140" s="243" t="s">
        <v>156</v>
      </c>
      <c r="E140" s="244" t="s">
        <v>192</v>
      </c>
      <c r="F140" s="245" t="s">
        <v>193</v>
      </c>
      <c r="G140" s="246" t="s">
        <v>159</v>
      </c>
      <c r="H140" s="247">
        <v>1440</v>
      </c>
      <c r="I140" s="248"/>
      <c r="J140" s="249">
        <f>ROUND(I140*H140,2)</f>
        <v>0</v>
      </c>
      <c r="K140" s="245" t="s">
        <v>160</v>
      </c>
      <c r="L140" s="250"/>
      <c r="M140" s="251" t="s">
        <v>1</v>
      </c>
      <c r="N140" s="252" t="s">
        <v>40</v>
      </c>
      <c r="O140" s="91"/>
      <c r="P140" s="253">
        <f>O140*H140</f>
        <v>0</v>
      </c>
      <c r="Q140" s="253">
        <v>0.00123</v>
      </c>
      <c r="R140" s="253">
        <f>Q140*H140</f>
        <v>1.7711999999999999</v>
      </c>
      <c r="S140" s="253">
        <v>0</v>
      </c>
      <c r="T140" s="25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5" t="s">
        <v>161</v>
      </c>
      <c r="AT140" s="255" t="s">
        <v>156</v>
      </c>
      <c r="AU140" s="255" t="s">
        <v>85</v>
      </c>
      <c r="AY140" s="17" t="s">
        <v>154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7" t="s">
        <v>83</v>
      </c>
      <c r="BK140" s="256">
        <f>ROUND(I140*H140,2)</f>
        <v>0</v>
      </c>
      <c r="BL140" s="17" t="s">
        <v>162</v>
      </c>
      <c r="BM140" s="255" t="s">
        <v>523</v>
      </c>
    </row>
    <row r="141" s="13" customFormat="1">
      <c r="A141" s="13"/>
      <c r="B141" s="257"/>
      <c r="C141" s="258"/>
      <c r="D141" s="259" t="s">
        <v>164</v>
      </c>
      <c r="E141" s="260" t="s">
        <v>1</v>
      </c>
      <c r="F141" s="261" t="s">
        <v>524</v>
      </c>
      <c r="G141" s="258"/>
      <c r="H141" s="262">
        <v>1440</v>
      </c>
      <c r="I141" s="263"/>
      <c r="J141" s="258"/>
      <c r="K141" s="258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164</v>
      </c>
      <c r="AU141" s="268" t="s">
        <v>85</v>
      </c>
      <c r="AV141" s="13" t="s">
        <v>85</v>
      </c>
      <c r="AW141" s="13" t="s">
        <v>31</v>
      </c>
      <c r="AX141" s="13" t="s">
        <v>75</v>
      </c>
      <c r="AY141" s="268" t="s">
        <v>154</v>
      </c>
    </row>
    <row r="142" s="14" customFormat="1">
      <c r="A142" s="14"/>
      <c r="B142" s="269"/>
      <c r="C142" s="270"/>
      <c r="D142" s="259" t="s">
        <v>164</v>
      </c>
      <c r="E142" s="271" t="s">
        <v>1</v>
      </c>
      <c r="F142" s="272" t="s">
        <v>166</v>
      </c>
      <c r="G142" s="270"/>
      <c r="H142" s="273">
        <v>1440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9" t="s">
        <v>164</v>
      </c>
      <c r="AU142" s="279" t="s">
        <v>85</v>
      </c>
      <c r="AV142" s="14" t="s">
        <v>162</v>
      </c>
      <c r="AW142" s="14" t="s">
        <v>31</v>
      </c>
      <c r="AX142" s="14" t="s">
        <v>83</v>
      </c>
      <c r="AY142" s="279" t="s">
        <v>154</v>
      </c>
    </row>
    <row r="143" s="2" customFormat="1" ht="21.75" customHeight="1">
      <c r="A143" s="38"/>
      <c r="B143" s="39"/>
      <c r="C143" s="243" t="s">
        <v>197</v>
      </c>
      <c r="D143" s="243" t="s">
        <v>156</v>
      </c>
      <c r="E143" s="244" t="s">
        <v>184</v>
      </c>
      <c r="F143" s="245" t="s">
        <v>185</v>
      </c>
      <c r="G143" s="246" t="s">
        <v>159</v>
      </c>
      <c r="H143" s="247">
        <v>720</v>
      </c>
      <c r="I143" s="248"/>
      <c r="J143" s="249">
        <f>ROUND(I143*H143,2)</f>
        <v>0</v>
      </c>
      <c r="K143" s="245" t="s">
        <v>160</v>
      </c>
      <c r="L143" s="250"/>
      <c r="M143" s="251" t="s">
        <v>1</v>
      </c>
      <c r="N143" s="252" t="s">
        <v>40</v>
      </c>
      <c r="O143" s="91"/>
      <c r="P143" s="253">
        <f>O143*H143</f>
        <v>0</v>
      </c>
      <c r="Q143" s="253">
        <v>0.00018000000000000001</v>
      </c>
      <c r="R143" s="253">
        <f>Q143*H143</f>
        <v>0.12960000000000002</v>
      </c>
      <c r="S143" s="253">
        <v>0</v>
      </c>
      <c r="T143" s="25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5" t="s">
        <v>161</v>
      </c>
      <c r="AT143" s="255" t="s">
        <v>156</v>
      </c>
      <c r="AU143" s="255" t="s">
        <v>85</v>
      </c>
      <c r="AY143" s="17" t="s">
        <v>154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7" t="s">
        <v>83</v>
      </c>
      <c r="BK143" s="256">
        <f>ROUND(I143*H143,2)</f>
        <v>0</v>
      </c>
      <c r="BL143" s="17" t="s">
        <v>162</v>
      </c>
      <c r="BM143" s="255" t="s">
        <v>525</v>
      </c>
    </row>
    <row r="144" s="13" customFormat="1">
      <c r="A144" s="13"/>
      <c r="B144" s="257"/>
      <c r="C144" s="258"/>
      <c r="D144" s="259" t="s">
        <v>164</v>
      </c>
      <c r="E144" s="260" t="s">
        <v>1</v>
      </c>
      <c r="F144" s="261" t="s">
        <v>526</v>
      </c>
      <c r="G144" s="258"/>
      <c r="H144" s="262">
        <v>720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164</v>
      </c>
      <c r="AU144" s="268" t="s">
        <v>85</v>
      </c>
      <c r="AV144" s="13" t="s">
        <v>85</v>
      </c>
      <c r="AW144" s="13" t="s">
        <v>31</v>
      </c>
      <c r="AX144" s="13" t="s">
        <v>75</v>
      </c>
      <c r="AY144" s="268" t="s">
        <v>154</v>
      </c>
    </row>
    <row r="145" s="14" customFormat="1">
      <c r="A145" s="14"/>
      <c r="B145" s="269"/>
      <c r="C145" s="270"/>
      <c r="D145" s="259" t="s">
        <v>164</v>
      </c>
      <c r="E145" s="271" t="s">
        <v>1</v>
      </c>
      <c r="F145" s="272" t="s">
        <v>166</v>
      </c>
      <c r="G145" s="270"/>
      <c r="H145" s="273">
        <v>720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9" t="s">
        <v>164</v>
      </c>
      <c r="AU145" s="279" t="s">
        <v>85</v>
      </c>
      <c r="AV145" s="14" t="s">
        <v>162</v>
      </c>
      <c r="AW145" s="14" t="s">
        <v>31</v>
      </c>
      <c r="AX145" s="14" t="s">
        <v>83</v>
      </c>
      <c r="AY145" s="279" t="s">
        <v>154</v>
      </c>
    </row>
    <row r="146" s="2" customFormat="1" ht="21.75" customHeight="1">
      <c r="A146" s="38"/>
      <c r="B146" s="39"/>
      <c r="C146" s="243" t="s">
        <v>206</v>
      </c>
      <c r="D146" s="243" t="s">
        <v>156</v>
      </c>
      <c r="E146" s="244" t="s">
        <v>527</v>
      </c>
      <c r="F146" s="245" t="s">
        <v>528</v>
      </c>
      <c r="G146" s="246" t="s">
        <v>159</v>
      </c>
      <c r="H146" s="247">
        <v>400</v>
      </c>
      <c r="I146" s="248"/>
      <c r="J146" s="249">
        <f>ROUND(I146*H146,2)</f>
        <v>0</v>
      </c>
      <c r="K146" s="245" t="s">
        <v>160</v>
      </c>
      <c r="L146" s="250"/>
      <c r="M146" s="251" t="s">
        <v>1</v>
      </c>
      <c r="N146" s="252" t="s">
        <v>40</v>
      </c>
      <c r="O146" s="91"/>
      <c r="P146" s="253">
        <f>O146*H146</f>
        <v>0</v>
      </c>
      <c r="Q146" s="253">
        <v>9.0000000000000006E-05</v>
      </c>
      <c r="R146" s="253">
        <f>Q146*H146</f>
        <v>0.036000000000000004</v>
      </c>
      <c r="S146" s="253">
        <v>0</v>
      </c>
      <c r="T146" s="25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5" t="s">
        <v>161</v>
      </c>
      <c r="AT146" s="255" t="s">
        <v>156</v>
      </c>
      <c r="AU146" s="255" t="s">
        <v>85</v>
      </c>
      <c r="AY146" s="17" t="s">
        <v>154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7" t="s">
        <v>83</v>
      </c>
      <c r="BK146" s="256">
        <f>ROUND(I146*H146,2)</f>
        <v>0</v>
      </c>
      <c r="BL146" s="17" t="s">
        <v>162</v>
      </c>
      <c r="BM146" s="255" t="s">
        <v>529</v>
      </c>
    </row>
    <row r="147" s="13" customFormat="1">
      <c r="A147" s="13"/>
      <c r="B147" s="257"/>
      <c r="C147" s="258"/>
      <c r="D147" s="259" t="s">
        <v>164</v>
      </c>
      <c r="E147" s="260" t="s">
        <v>1</v>
      </c>
      <c r="F147" s="261" t="s">
        <v>520</v>
      </c>
      <c r="G147" s="258"/>
      <c r="H147" s="262">
        <v>400</v>
      </c>
      <c r="I147" s="263"/>
      <c r="J147" s="258"/>
      <c r="K147" s="258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164</v>
      </c>
      <c r="AU147" s="268" t="s">
        <v>85</v>
      </c>
      <c r="AV147" s="13" t="s">
        <v>85</v>
      </c>
      <c r="AW147" s="13" t="s">
        <v>31</v>
      </c>
      <c r="AX147" s="13" t="s">
        <v>75</v>
      </c>
      <c r="AY147" s="268" t="s">
        <v>154</v>
      </c>
    </row>
    <row r="148" s="14" customFormat="1">
      <c r="A148" s="14"/>
      <c r="B148" s="269"/>
      <c r="C148" s="270"/>
      <c r="D148" s="259" t="s">
        <v>164</v>
      </c>
      <c r="E148" s="271" t="s">
        <v>1</v>
      </c>
      <c r="F148" s="272" t="s">
        <v>166</v>
      </c>
      <c r="G148" s="270"/>
      <c r="H148" s="273">
        <v>400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164</v>
      </c>
      <c r="AU148" s="279" t="s">
        <v>85</v>
      </c>
      <c r="AV148" s="14" t="s">
        <v>162</v>
      </c>
      <c r="AW148" s="14" t="s">
        <v>31</v>
      </c>
      <c r="AX148" s="14" t="s">
        <v>83</v>
      </c>
      <c r="AY148" s="279" t="s">
        <v>154</v>
      </c>
    </row>
    <row r="149" s="12" customFormat="1" ht="22.8" customHeight="1">
      <c r="A149" s="12"/>
      <c r="B149" s="227"/>
      <c r="C149" s="228"/>
      <c r="D149" s="229" t="s">
        <v>74</v>
      </c>
      <c r="E149" s="241" t="s">
        <v>191</v>
      </c>
      <c r="F149" s="241" t="s">
        <v>196</v>
      </c>
      <c r="G149" s="228"/>
      <c r="H149" s="228"/>
      <c r="I149" s="231"/>
      <c r="J149" s="242">
        <f>BK149</f>
        <v>0</v>
      </c>
      <c r="K149" s="228"/>
      <c r="L149" s="233"/>
      <c r="M149" s="234"/>
      <c r="N149" s="235"/>
      <c r="O149" s="235"/>
      <c r="P149" s="236">
        <f>SUM(P150:P203)</f>
        <v>0</v>
      </c>
      <c r="Q149" s="235"/>
      <c r="R149" s="236">
        <f>SUM(R150:R203)</f>
        <v>0</v>
      </c>
      <c r="S149" s="235"/>
      <c r="T149" s="237">
        <f>SUM(T150:T203)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8" t="s">
        <v>83</v>
      </c>
      <c r="AT149" s="239" t="s">
        <v>74</v>
      </c>
      <c r="AU149" s="239" t="s">
        <v>83</v>
      </c>
      <c r="AY149" s="238" t="s">
        <v>154</v>
      </c>
      <c r="BK149" s="240">
        <f>SUM(BK150:BK203)</f>
        <v>0</v>
      </c>
    </row>
    <row r="150" s="2" customFormat="1" ht="44.25" customHeight="1">
      <c r="A150" s="38"/>
      <c r="B150" s="39"/>
      <c r="C150" s="290" t="s">
        <v>161</v>
      </c>
      <c r="D150" s="290" t="s">
        <v>198</v>
      </c>
      <c r="E150" s="291" t="s">
        <v>530</v>
      </c>
      <c r="F150" s="292" t="s">
        <v>531</v>
      </c>
      <c r="G150" s="293" t="s">
        <v>159</v>
      </c>
      <c r="H150" s="294">
        <v>6</v>
      </c>
      <c r="I150" s="295"/>
      <c r="J150" s="296">
        <f>ROUND(I150*H150,2)</f>
        <v>0</v>
      </c>
      <c r="K150" s="292" t="s">
        <v>160</v>
      </c>
      <c r="L150" s="44"/>
      <c r="M150" s="297" t="s">
        <v>1</v>
      </c>
      <c r="N150" s="298" t="s">
        <v>40</v>
      </c>
      <c r="O150" s="91"/>
      <c r="P150" s="253">
        <f>O150*H150</f>
        <v>0</v>
      </c>
      <c r="Q150" s="253">
        <v>0</v>
      </c>
      <c r="R150" s="253">
        <f>Q150*H150</f>
        <v>0</v>
      </c>
      <c r="S150" s="253">
        <v>0</v>
      </c>
      <c r="T150" s="25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5" t="s">
        <v>162</v>
      </c>
      <c r="AT150" s="255" t="s">
        <v>198</v>
      </c>
      <c r="AU150" s="255" t="s">
        <v>85</v>
      </c>
      <c r="AY150" s="17" t="s">
        <v>154</v>
      </c>
      <c r="BE150" s="256">
        <f>IF(N150="základní",J150,0)</f>
        <v>0</v>
      </c>
      <c r="BF150" s="256">
        <f>IF(N150="snížená",J150,0)</f>
        <v>0</v>
      </c>
      <c r="BG150" s="256">
        <f>IF(N150="zákl. přenesená",J150,0)</f>
        <v>0</v>
      </c>
      <c r="BH150" s="256">
        <f>IF(N150="sníž. přenesená",J150,0)</f>
        <v>0</v>
      </c>
      <c r="BI150" s="256">
        <f>IF(N150="nulová",J150,0)</f>
        <v>0</v>
      </c>
      <c r="BJ150" s="17" t="s">
        <v>83</v>
      </c>
      <c r="BK150" s="256">
        <f>ROUND(I150*H150,2)</f>
        <v>0</v>
      </c>
      <c r="BL150" s="17" t="s">
        <v>162</v>
      </c>
      <c r="BM150" s="255" t="s">
        <v>532</v>
      </c>
    </row>
    <row r="151" s="2" customFormat="1">
      <c r="A151" s="38"/>
      <c r="B151" s="39"/>
      <c r="C151" s="40"/>
      <c r="D151" s="259" t="s">
        <v>202</v>
      </c>
      <c r="E151" s="40"/>
      <c r="F151" s="299" t="s">
        <v>533</v>
      </c>
      <c r="G151" s="40"/>
      <c r="H151" s="40"/>
      <c r="I151" s="154"/>
      <c r="J151" s="40"/>
      <c r="K151" s="40"/>
      <c r="L151" s="44"/>
      <c r="M151" s="300"/>
      <c r="N151" s="30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202</v>
      </c>
      <c r="AU151" s="17" t="s">
        <v>85</v>
      </c>
    </row>
    <row r="152" s="15" customFormat="1">
      <c r="A152" s="15"/>
      <c r="B152" s="280"/>
      <c r="C152" s="281"/>
      <c r="D152" s="259" t="s">
        <v>164</v>
      </c>
      <c r="E152" s="282" t="s">
        <v>1</v>
      </c>
      <c r="F152" s="283" t="s">
        <v>534</v>
      </c>
      <c r="G152" s="281"/>
      <c r="H152" s="282" t="s">
        <v>1</v>
      </c>
      <c r="I152" s="284"/>
      <c r="J152" s="281"/>
      <c r="K152" s="281"/>
      <c r="L152" s="285"/>
      <c r="M152" s="286"/>
      <c r="N152" s="287"/>
      <c r="O152" s="287"/>
      <c r="P152" s="287"/>
      <c r="Q152" s="287"/>
      <c r="R152" s="287"/>
      <c r="S152" s="287"/>
      <c r="T152" s="28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9" t="s">
        <v>164</v>
      </c>
      <c r="AU152" s="289" t="s">
        <v>85</v>
      </c>
      <c r="AV152" s="15" t="s">
        <v>83</v>
      </c>
      <c r="AW152" s="15" t="s">
        <v>31</v>
      </c>
      <c r="AX152" s="15" t="s">
        <v>75</v>
      </c>
      <c r="AY152" s="289" t="s">
        <v>154</v>
      </c>
    </row>
    <row r="153" s="13" customFormat="1">
      <c r="A153" s="13"/>
      <c r="B153" s="257"/>
      <c r="C153" s="258"/>
      <c r="D153" s="259" t="s">
        <v>164</v>
      </c>
      <c r="E153" s="260" t="s">
        <v>1</v>
      </c>
      <c r="F153" s="261" t="s">
        <v>197</v>
      </c>
      <c r="G153" s="258"/>
      <c r="H153" s="262">
        <v>6</v>
      </c>
      <c r="I153" s="263"/>
      <c r="J153" s="258"/>
      <c r="K153" s="258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164</v>
      </c>
      <c r="AU153" s="268" t="s">
        <v>85</v>
      </c>
      <c r="AV153" s="13" t="s">
        <v>85</v>
      </c>
      <c r="AW153" s="13" t="s">
        <v>31</v>
      </c>
      <c r="AX153" s="13" t="s">
        <v>75</v>
      </c>
      <c r="AY153" s="268" t="s">
        <v>154</v>
      </c>
    </row>
    <row r="154" s="14" customFormat="1">
      <c r="A154" s="14"/>
      <c r="B154" s="269"/>
      <c r="C154" s="270"/>
      <c r="D154" s="259" t="s">
        <v>164</v>
      </c>
      <c r="E154" s="271" t="s">
        <v>1</v>
      </c>
      <c r="F154" s="272" t="s">
        <v>166</v>
      </c>
      <c r="G154" s="270"/>
      <c r="H154" s="273">
        <v>6</v>
      </c>
      <c r="I154" s="274"/>
      <c r="J154" s="270"/>
      <c r="K154" s="270"/>
      <c r="L154" s="275"/>
      <c r="M154" s="276"/>
      <c r="N154" s="277"/>
      <c r="O154" s="277"/>
      <c r="P154" s="277"/>
      <c r="Q154" s="277"/>
      <c r="R154" s="277"/>
      <c r="S154" s="277"/>
      <c r="T154" s="27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9" t="s">
        <v>164</v>
      </c>
      <c r="AU154" s="279" t="s">
        <v>85</v>
      </c>
      <c r="AV154" s="14" t="s">
        <v>162</v>
      </c>
      <c r="AW154" s="14" t="s">
        <v>31</v>
      </c>
      <c r="AX154" s="14" t="s">
        <v>83</v>
      </c>
      <c r="AY154" s="279" t="s">
        <v>154</v>
      </c>
    </row>
    <row r="155" s="2" customFormat="1" ht="145.5" customHeight="1">
      <c r="A155" s="38"/>
      <c r="B155" s="39"/>
      <c r="C155" s="290" t="s">
        <v>221</v>
      </c>
      <c r="D155" s="290" t="s">
        <v>198</v>
      </c>
      <c r="E155" s="291" t="s">
        <v>535</v>
      </c>
      <c r="F155" s="292" t="s">
        <v>536</v>
      </c>
      <c r="G155" s="293" t="s">
        <v>159</v>
      </c>
      <c r="H155" s="294">
        <v>13</v>
      </c>
      <c r="I155" s="295"/>
      <c r="J155" s="296">
        <f>ROUND(I155*H155,2)</f>
        <v>0</v>
      </c>
      <c r="K155" s="292" t="s">
        <v>160</v>
      </c>
      <c r="L155" s="44"/>
      <c r="M155" s="297" t="s">
        <v>1</v>
      </c>
      <c r="N155" s="298" t="s">
        <v>40</v>
      </c>
      <c r="O155" s="91"/>
      <c r="P155" s="253">
        <f>O155*H155</f>
        <v>0</v>
      </c>
      <c r="Q155" s="253">
        <v>0</v>
      </c>
      <c r="R155" s="253">
        <f>Q155*H155</f>
        <v>0</v>
      </c>
      <c r="S155" s="253">
        <v>0</v>
      </c>
      <c r="T155" s="25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5" t="s">
        <v>162</v>
      </c>
      <c r="AT155" s="255" t="s">
        <v>198</v>
      </c>
      <c r="AU155" s="255" t="s">
        <v>85</v>
      </c>
      <c r="AY155" s="17" t="s">
        <v>154</v>
      </c>
      <c r="BE155" s="256">
        <f>IF(N155="základní",J155,0)</f>
        <v>0</v>
      </c>
      <c r="BF155" s="256">
        <f>IF(N155="snížená",J155,0)</f>
        <v>0</v>
      </c>
      <c r="BG155" s="256">
        <f>IF(N155="zákl. přenesená",J155,0)</f>
        <v>0</v>
      </c>
      <c r="BH155" s="256">
        <f>IF(N155="sníž. přenesená",J155,0)</f>
        <v>0</v>
      </c>
      <c r="BI155" s="256">
        <f>IF(N155="nulová",J155,0)</f>
        <v>0</v>
      </c>
      <c r="BJ155" s="17" t="s">
        <v>83</v>
      </c>
      <c r="BK155" s="256">
        <f>ROUND(I155*H155,2)</f>
        <v>0</v>
      </c>
      <c r="BL155" s="17" t="s">
        <v>162</v>
      </c>
      <c r="BM155" s="255" t="s">
        <v>537</v>
      </c>
    </row>
    <row r="156" s="2" customFormat="1">
      <c r="A156" s="38"/>
      <c r="B156" s="39"/>
      <c r="C156" s="40"/>
      <c r="D156" s="259" t="s">
        <v>202</v>
      </c>
      <c r="E156" s="40"/>
      <c r="F156" s="299" t="s">
        <v>538</v>
      </c>
      <c r="G156" s="40"/>
      <c r="H156" s="40"/>
      <c r="I156" s="154"/>
      <c r="J156" s="40"/>
      <c r="K156" s="40"/>
      <c r="L156" s="44"/>
      <c r="M156" s="300"/>
      <c r="N156" s="30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202</v>
      </c>
      <c r="AU156" s="17" t="s">
        <v>85</v>
      </c>
    </row>
    <row r="157" s="15" customFormat="1">
      <c r="A157" s="15"/>
      <c r="B157" s="280"/>
      <c r="C157" s="281"/>
      <c r="D157" s="259" t="s">
        <v>164</v>
      </c>
      <c r="E157" s="282" t="s">
        <v>1</v>
      </c>
      <c r="F157" s="283" t="s">
        <v>534</v>
      </c>
      <c r="G157" s="281"/>
      <c r="H157" s="282" t="s">
        <v>1</v>
      </c>
      <c r="I157" s="284"/>
      <c r="J157" s="281"/>
      <c r="K157" s="281"/>
      <c r="L157" s="285"/>
      <c r="M157" s="286"/>
      <c r="N157" s="287"/>
      <c r="O157" s="287"/>
      <c r="P157" s="287"/>
      <c r="Q157" s="287"/>
      <c r="R157" s="287"/>
      <c r="S157" s="287"/>
      <c r="T157" s="28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9" t="s">
        <v>164</v>
      </c>
      <c r="AU157" s="289" t="s">
        <v>85</v>
      </c>
      <c r="AV157" s="15" t="s">
        <v>83</v>
      </c>
      <c r="AW157" s="15" t="s">
        <v>31</v>
      </c>
      <c r="AX157" s="15" t="s">
        <v>75</v>
      </c>
      <c r="AY157" s="289" t="s">
        <v>154</v>
      </c>
    </row>
    <row r="158" s="13" customFormat="1">
      <c r="A158" s="13"/>
      <c r="B158" s="257"/>
      <c r="C158" s="258"/>
      <c r="D158" s="259" t="s">
        <v>164</v>
      </c>
      <c r="E158" s="260" t="s">
        <v>1</v>
      </c>
      <c r="F158" s="261" t="s">
        <v>243</v>
      </c>
      <c r="G158" s="258"/>
      <c r="H158" s="262">
        <v>13</v>
      </c>
      <c r="I158" s="263"/>
      <c r="J158" s="258"/>
      <c r="K158" s="258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164</v>
      </c>
      <c r="AU158" s="268" t="s">
        <v>85</v>
      </c>
      <c r="AV158" s="13" t="s">
        <v>85</v>
      </c>
      <c r="AW158" s="13" t="s">
        <v>31</v>
      </c>
      <c r="AX158" s="13" t="s">
        <v>75</v>
      </c>
      <c r="AY158" s="268" t="s">
        <v>154</v>
      </c>
    </row>
    <row r="159" s="14" customFormat="1">
      <c r="A159" s="14"/>
      <c r="B159" s="269"/>
      <c r="C159" s="270"/>
      <c r="D159" s="259" t="s">
        <v>164</v>
      </c>
      <c r="E159" s="271" t="s">
        <v>1</v>
      </c>
      <c r="F159" s="272" t="s">
        <v>166</v>
      </c>
      <c r="G159" s="270"/>
      <c r="H159" s="273">
        <v>13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164</v>
      </c>
      <c r="AU159" s="279" t="s">
        <v>85</v>
      </c>
      <c r="AV159" s="14" t="s">
        <v>162</v>
      </c>
      <c r="AW159" s="14" t="s">
        <v>31</v>
      </c>
      <c r="AX159" s="14" t="s">
        <v>83</v>
      </c>
      <c r="AY159" s="279" t="s">
        <v>154</v>
      </c>
    </row>
    <row r="160" s="2" customFormat="1" ht="33" customHeight="1">
      <c r="A160" s="38"/>
      <c r="B160" s="39"/>
      <c r="C160" s="290" t="s">
        <v>110</v>
      </c>
      <c r="D160" s="290" t="s">
        <v>198</v>
      </c>
      <c r="E160" s="291" t="s">
        <v>539</v>
      </c>
      <c r="F160" s="292" t="s">
        <v>540</v>
      </c>
      <c r="G160" s="293" t="s">
        <v>159</v>
      </c>
      <c r="H160" s="294">
        <v>13</v>
      </c>
      <c r="I160" s="295"/>
      <c r="J160" s="296">
        <f>ROUND(I160*H160,2)</f>
        <v>0</v>
      </c>
      <c r="K160" s="292" t="s">
        <v>160</v>
      </c>
      <c r="L160" s="44"/>
      <c r="M160" s="297" t="s">
        <v>1</v>
      </c>
      <c r="N160" s="298" t="s">
        <v>40</v>
      </c>
      <c r="O160" s="91"/>
      <c r="P160" s="253">
        <f>O160*H160</f>
        <v>0</v>
      </c>
      <c r="Q160" s="253">
        <v>0</v>
      </c>
      <c r="R160" s="253">
        <f>Q160*H160</f>
        <v>0</v>
      </c>
      <c r="S160" s="253">
        <v>0</v>
      </c>
      <c r="T160" s="25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5" t="s">
        <v>162</v>
      </c>
      <c r="AT160" s="255" t="s">
        <v>198</v>
      </c>
      <c r="AU160" s="255" t="s">
        <v>85</v>
      </c>
      <c r="AY160" s="17" t="s">
        <v>154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7" t="s">
        <v>83</v>
      </c>
      <c r="BK160" s="256">
        <f>ROUND(I160*H160,2)</f>
        <v>0</v>
      </c>
      <c r="BL160" s="17" t="s">
        <v>162</v>
      </c>
      <c r="BM160" s="255" t="s">
        <v>541</v>
      </c>
    </row>
    <row r="161" s="2" customFormat="1">
      <c r="A161" s="38"/>
      <c r="B161" s="39"/>
      <c r="C161" s="40"/>
      <c r="D161" s="259" t="s">
        <v>202</v>
      </c>
      <c r="E161" s="40"/>
      <c r="F161" s="299" t="s">
        <v>327</v>
      </c>
      <c r="G161" s="40"/>
      <c r="H161" s="40"/>
      <c r="I161" s="154"/>
      <c r="J161" s="40"/>
      <c r="K161" s="40"/>
      <c r="L161" s="44"/>
      <c r="M161" s="300"/>
      <c r="N161" s="30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202</v>
      </c>
      <c r="AU161" s="17" t="s">
        <v>85</v>
      </c>
    </row>
    <row r="162" s="13" customFormat="1">
      <c r="A162" s="13"/>
      <c r="B162" s="257"/>
      <c r="C162" s="258"/>
      <c r="D162" s="259" t="s">
        <v>164</v>
      </c>
      <c r="E162" s="260" t="s">
        <v>1</v>
      </c>
      <c r="F162" s="261" t="s">
        <v>243</v>
      </c>
      <c r="G162" s="258"/>
      <c r="H162" s="262">
        <v>13</v>
      </c>
      <c r="I162" s="263"/>
      <c r="J162" s="258"/>
      <c r="K162" s="258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164</v>
      </c>
      <c r="AU162" s="268" t="s">
        <v>85</v>
      </c>
      <c r="AV162" s="13" t="s">
        <v>85</v>
      </c>
      <c r="AW162" s="13" t="s">
        <v>31</v>
      </c>
      <c r="AX162" s="13" t="s">
        <v>75</v>
      </c>
      <c r="AY162" s="268" t="s">
        <v>154</v>
      </c>
    </row>
    <row r="163" s="14" customFormat="1">
      <c r="A163" s="14"/>
      <c r="B163" s="269"/>
      <c r="C163" s="270"/>
      <c r="D163" s="259" t="s">
        <v>164</v>
      </c>
      <c r="E163" s="271" t="s">
        <v>1</v>
      </c>
      <c r="F163" s="272" t="s">
        <v>166</v>
      </c>
      <c r="G163" s="270"/>
      <c r="H163" s="273">
        <v>13</v>
      </c>
      <c r="I163" s="274"/>
      <c r="J163" s="270"/>
      <c r="K163" s="270"/>
      <c r="L163" s="275"/>
      <c r="M163" s="276"/>
      <c r="N163" s="277"/>
      <c r="O163" s="277"/>
      <c r="P163" s="277"/>
      <c r="Q163" s="277"/>
      <c r="R163" s="277"/>
      <c r="S163" s="277"/>
      <c r="T163" s="27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9" t="s">
        <v>164</v>
      </c>
      <c r="AU163" s="279" t="s">
        <v>85</v>
      </c>
      <c r="AV163" s="14" t="s">
        <v>162</v>
      </c>
      <c r="AW163" s="14" t="s">
        <v>31</v>
      </c>
      <c r="AX163" s="14" t="s">
        <v>83</v>
      </c>
      <c r="AY163" s="279" t="s">
        <v>154</v>
      </c>
    </row>
    <row r="164" s="2" customFormat="1" ht="66.75" customHeight="1">
      <c r="A164" s="38"/>
      <c r="B164" s="39"/>
      <c r="C164" s="290" t="s">
        <v>113</v>
      </c>
      <c r="D164" s="290" t="s">
        <v>198</v>
      </c>
      <c r="E164" s="291" t="s">
        <v>256</v>
      </c>
      <c r="F164" s="292" t="s">
        <v>257</v>
      </c>
      <c r="G164" s="293" t="s">
        <v>209</v>
      </c>
      <c r="H164" s="294">
        <v>80</v>
      </c>
      <c r="I164" s="295"/>
      <c r="J164" s="296">
        <f>ROUND(I164*H164,2)</f>
        <v>0</v>
      </c>
      <c r="K164" s="292" t="s">
        <v>160</v>
      </c>
      <c r="L164" s="44"/>
      <c r="M164" s="297" t="s">
        <v>1</v>
      </c>
      <c r="N164" s="298" t="s">
        <v>40</v>
      </c>
      <c r="O164" s="91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5" t="s">
        <v>162</v>
      </c>
      <c r="AT164" s="255" t="s">
        <v>198</v>
      </c>
      <c r="AU164" s="255" t="s">
        <v>85</v>
      </c>
      <c r="AY164" s="17" t="s">
        <v>154</v>
      </c>
      <c r="BE164" s="256">
        <f>IF(N164="základní",J164,0)</f>
        <v>0</v>
      </c>
      <c r="BF164" s="256">
        <f>IF(N164="snížená",J164,0)</f>
        <v>0</v>
      </c>
      <c r="BG164" s="256">
        <f>IF(N164="zákl. přenesená",J164,0)</f>
        <v>0</v>
      </c>
      <c r="BH164" s="256">
        <f>IF(N164="sníž. přenesená",J164,0)</f>
        <v>0</v>
      </c>
      <c r="BI164" s="256">
        <f>IF(N164="nulová",J164,0)</f>
        <v>0</v>
      </c>
      <c r="BJ164" s="17" t="s">
        <v>83</v>
      </c>
      <c r="BK164" s="256">
        <f>ROUND(I164*H164,2)</f>
        <v>0</v>
      </c>
      <c r="BL164" s="17" t="s">
        <v>162</v>
      </c>
      <c r="BM164" s="255" t="s">
        <v>542</v>
      </c>
    </row>
    <row r="165" s="2" customFormat="1">
      <c r="A165" s="38"/>
      <c r="B165" s="39"/>
      <c r="C165" s="40"/>
      <c r="D165" s="259" t="s">
        <v>202</v>
      </c>
      <c r="E165" s="40"/>
      <c r="F165" s="299" t="s">
        <v>259</v>
      </c>
      <c r="G165" s="40"/>
      <c r="H165" s="40"/>
      <c r="I165" s="154"/>
      <c r="J165" s="40"/>
      <c r="K165" s="40"/>
      <c r="L165" s="44"/>
      <c r="M165" s="300"/>
      <c r="N165" s="30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202</v>
      </c>
      <c r="AU165" s="17" t="s">
        <v>85</v>
      </c>
    </row>
    <row r="166" s="13" customFormat="1">
      <c r="A166" s="13"/>
      <c r="B166" s="257"/>
      <c r="C166" s="258"/>
      <c r="D166" s="259" t="s">
        <v>164</v>
      </c>
      <c r="E166" s="260" t="s">
        <v>1</v>
      </c>
      <c r="F166" s="261" t="s">
        <v>543</v>
      </c>
      <c r="G166" s="258"/>
      <c r="H166" s="262">
        <v>80</v>
      </c>
      <c r="I166" s="263"/>
      <c r="J166" s="258"/>
      <c r="K166" s="258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164</v>
      </c>
      <c r="AU166" s="268" t="s">
        <v>85</v>
      </c>
      <c r="AV166" s="13" t="s">
        <v>85</v>
      </c>
      <c r="AW166" s="13" t="s">
        <v>31</v>
      </c>
      <c r="AX166" s="13" t="s">
        <v>75</v>
      </c>
      <c r="AY166" s="268" t="s">
        <v>154</v>
      </c>
    </row>
    <row r="167" s="14" customFormat="1">
      <c r="A167" s="14"/>
      <c r="B167" s="269"/>
      <c r="C167" s="270"/>
      <c r="D167" s="259" t="s">
        <v>164</v>
      </c>
      <c r="E167" s="271" t="s">
        <v>1</v>
      </c>
      <c r="F167" s="272" t="s">
        <v>166</v>
      </c>
      <c r="G167" s="270"/>
      <c r="H167" s="273">
        <v>80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164</v>
      </c>
      <c r="AU167" s="279" t="s">
        <v>85</v>
      </c>
      <c r="AV167" s="14" t="s">
        <v>162</v>
      </c>
      <c r="AW167" s="14" t="s">
        <v>31</v>
      </c>
      <c r="AX167" s="14" t="s">
        <v>83</v>
      </c>
      <c r="AY167" s="279" t="s">
        <v>154</v>
      </c>
    </row>
    <row r="168" s="2" customFormat="1" ht="44.25" customHeight="1">
      <c r="A168" s="38"/>
      <c r="B168" s="39"/>
      <c r="C168" s="290" t="s">
        <v>123</v>
      </c>
      <c r="D168" s="290" t="s">
        <v>198</v>
      </c>
      <c r="E168" s="291" t="s">
        <v>286</v>
      </c>
      <c r="F168" s="292" t="s">
        <v>287</v>
      </c>
      <c r="G168" s="293" t="s">
        <v>159</v>
      </c>
      <c r="H168" s="294">
        <v>30</v>
      </c>
      <c r="I168" s="295"/>
      <c r="J168" s="296">
        <f>ROUND(I168*H168,2)</f>
        <v>0</v>
      </c>
      <c r="K168" s="292" t="s">
        <v>160</v>
      </c>
      <c r="L168" s="44"/>
      <c r="M168" s="297" t="s">
        <v>1</v>
      </c>
      <c r="N168" s="298" t="s">
        <v>40</v>
      </c>
      <c r="O168" s="91"/>
      <c r="P168" s="253">
        <f>O168*H168</f>
        <v>0</v>
      </c>
      <c r="Q168" s="253">
        <v>0</v>
      </c>
      <c r="R168" s="253">
        <f>Q168*H168</f>
        <v>0</v>
      </c>
      <c r="S168" s="253">
        <v>0</v>
      </c>
      <c r="T168" s="25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5" t="s">
        <v>162</v>
      </c>
      <c r="AT168" s="255" t="s">
        <v>198</v>
      </c>
      <c r="AU168" s="255" t="s">
        <v>85</v>
      </c>
      <c r="AY168" s="17" t="s">
        <v>154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7" t="s">
        <v>83</v>
      </c>
      <c r="BK168" s="256">
        <f>ROUND(I168*H168,2)</f>
        <v>0</v>
      </c>
      <c r="BL168" s="17" t="s">
        <v>162</v>
      </c>
      <c r="BM168" s="255" t="s">
        <v>544</v>
      </c>
    </row>
    <row r="169" s="2" customFormat="1">
      <c r="A169" s="38"/>
      <c r="B169" s="39"/>
      <c r="C169" s="40"/>
      <c r="D169" s="259" t="s">
        <v>202</v>
      </c>
      <c r="E169" s="40"/>
      <c r="F169" s="299" t="s">
        <v>289</v>
      </c>
      <c r="G169" s="40"/>
      <c r="H169" s="40"/>
      <c r="I169" s="154"/>
      <c r="J169" s="40"/>
      <c r="K169" s="40"/>
      <c r="L169" s="44"/>
      <c r="M169" s="300"/>
      <c r="N169" s="30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85</v>
      </c>
    </row>
    <row r="170" s="13" customFormat="1">
      <c r="A170" s="13"/>
      <c r="B170" s="257"/>
      <c r="C170" s="258"/>
      <c r="D170" s="259" t="s">
        <v>164</v>
      </c>
      <c r="E170" s="260" t="s">
        <v>1</v>
      </c>
      <c r="F170" s="261" t="s">
        <v>347</v>
      </c>
      <c r="G170" s="258"/>
      <c r="H170" s="262">
        <v>30</v>
      </c>
      <c r="I170" s="263"/>
      <c r="J170" s="258"/>
      <c r="K170" s="258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164</v>
      </c>
      <c r="AU170" s="268" t="s">
        <v>85</v>
      </c>
      <c r="AV170" s="13" t="s">
        <v>85</v>
      </c>
      <c r="AW170" s="13" t="s">
        <v>31</v>
      </c>
      <c r="AX170" s="13" t="s">
        <v>75</v>
      </c>
      <c r="AY170" s="268" t="s">
        <v>154</v>
      </c>
    </row>
    <row r="171" s="14" customFormat="1">
      <c r="A171" s="14"/>
      <c r="B171" s="269"/>
      <c r="C171" s="270"/>
      <c r="D171" s="259" t="s">
        <v>164</v>
      </c>
      <c r="E171" s="271" t="s">
        <v>1</v>
      </c>
      <c r="F171" s="272" t="s">
        <v>166</v>
      </c>
      <c r="G171" s="270"/>
      <c r="H171" s="273">
        <v>30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9" t="s">
        <v>164</v>
      </c>
      <c r="AU171" s="279" t="s">
        <v>85</v>
      </c>
      <c r="AV171" s="14" t="s">
        <v>162</v>
      </c>
      <c r="AW171" s="14" t="s">
        <v>31</v>
      </c>
      <c r="AX171" s="14" t="s">
        <v>83</v>
      </c>
      <c r="AY171" s="279" t="s">
        <v>154</v>
      </c>
    </row>
    <row r="172" s="2" customFormat="1" ht="100.5" customHeight="1">
      <c r="A172" s="38"/>
      <c r="B172" s="39"/>
      <c r="C172" s="290" t="s">
        <v>243</v>
      </c>
      <c r="D172" s="290" t="s">
        <v>198</v>
      </c>
      <c r="E172" s="291" t="s">
        <v>545</v>
      </c>
      <c r="F172" s="292" t="s">
        <v>546</v>
      </c>
      <c r="G172" s="293" t="s">
        <v>170</v>
      </c>
      <c r="H172" s="294">
        <v>416</v>
      </c>
      <c r="I172" s="295"/>
      <c r="J172" s="296">
        <f>ROUND(I172*H172,2)</f>
        <v>0</v>
      </c>
      <c r="K172" s="292" t="s">
        <v>160</v>
      </c>
      <c r="L172" s="44"/>
      <c r="M172" s="297" t="s">
        <v>1</v>
      </c>
      <c r="N172" s="298" t="s">
        <v>40</v>
      </c>
      <c r="O172" s="91"/>
      <c r="P172" s="253">
        <f>O172*H172</f>
        <v>0</v>
      </c>
      <c r="Q172" s="253">
        <v>0</v>
      </c>
      <c r="R172" s="253">
        <f>Q172*H172</f>
        <v>0</v>
      </c>
      <c r="S172" s="253">
        <v>0</v>
      </c>
      <c r="T172" s="25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5" t="s">
        <v>162</v>
      </c>
      <c r="AT172" s="255" t="s">
        <v>198</v>
      </c>
      <c r="AU172" s="255" t="s">
        <v>85</v>
      </c>
      <c r="AY172" s="17" t="s">
        <v>154</v>
      </c>
      <c r="BE172" s="256">
        <f>IF(N172="základní",J172,0)</f>
        <v>0</v>
      </c>
      <c r="BF172" s="256">
        <f>IF(N172="snížená",J172,0)</f>
        <v>0</v>
      </c>
      <c r="BG172" s="256">
        <f>IF(N172="zákl. přenesená",J172,0)</f>
        <v>0</v>
      </c>
      <c r="BH172" s="256">
        <f>IF(N172="sníž. přenesená",J172,0)</f>
        <v>0</v>
      </c>
      <c r="BI172" s="256">
        <f>IF(N172="nulová",J172,0)</f>
        <v>0</v>
      </c>
      <c r="BJ172" s="17" t="s">
        <v>83</v>
      </c>
      <c r="BK172" s="256">
        <f>ROUND(I172*H172,2)</f>
        <v>0</v>
      </c>
      <c r="BL172" s="17" t="s">
        <v>162</v>
      </c>
      <c r="BM172" s="255" t="s">
        <v>547</v>
      </c>
    </row>
    <row r="173" s="2" customFormat="1">
      <c r="A173" s="38"/>
      <c r="B173" s="39"/>
      <c r="C173" s="40"/>
      <c r="D173" s="259" t="s">
        <v>202</v>
      </c>
      <c r="E173" s="40"/>
      <c r="F173" s="299" t="s">
        <v>548</v>
      </c>
      <c r="G173" s="40"/>
      <c r="H173" s="40"/>
      <c r="I173" s="154"/>
      <c r="J173" s="40"/>
      <c r="K173" s="40"/>
      <c r="L173" s="44"/>
      <c r="M173" s="300"/>
      <c r="N173" s="30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202</v>
      </c>
      <c r="AU173" s="17" t="s">
        <v>85</v>
      </c>
    </row>
    <row r="174" s="13" customFormat="1">
      <c r="A174" s="13"/>
      <c r="B174" s="257"/>
      <c r="C174" s="258"/>
      <c r="D174" s="259" t="s">
        <v>164</v>
      </c>
      <c r="E174" s="260" t="s">
        <v>1</v>
      </c>
      <c r="F174" s="261" t="s">
        <v>549</v>
      </c>
      <c r="G174" s="258"/>
      <c r="H174" s="262">
        <v>416</v>
      </c>
      <c r="I174" s="263"/>
      <c r="J174" s="258"/>
      <c r="K174" s="258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164</v>
      </c>
      <c r="AU174" s="268" t="s">
        <v>85</v>
      </c>
      <c r="AV174" s="13" t="s">
        <v>85</v>
      </c>
      <c r="AW174" s="13" t="s">
        <v>31</v>
      </c>
      <c r="AX174" s="13" t="s">
        <v>75</v>
      </c>
      <c r="AY174" s="268" t="s">
        <v>154</v>
      </c>
    </row>
    <row r="175" s="14" customFormat="1">
      <c r="A175" s="14"/>
      <c r="B175" s="269"/>
      <c r="C175" s="270"/>
      <c r="D175" s="259" t="s">
        <v>164</v>
      </c>
      <c r="E175" s="271" t="s">
        <v>1</v>
      </c>
      <c r="F175" s="272" t="s">
        <v>166</v>
      </c>
      <c r="G175" s="270"/>
      <c r="H175" s="273">
        <v>416</v>
      </c>
      <c r="I175" s="274"/>
      <c r="J175" s="270"/>
      <c r="K175" s="270"/>
      <c r="L175" s="275"/>
      <c r="M175" s="276"/>
      <c r="N175" s="277"/>
      <c r="O175" s="277"/>
      <c r="P175" s="277"/>
      <c r="Q175" s="277"/>
      <c r="R175" s="277"/>
      <c r="S175" s="277"/>
      <c r="T175" s="27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9" t="s">
        <v>164</v>
      </c>
      <c r="AU175" s="279" t="s">
        <v>85</v>
      </c>
      <c r="AV175" s="14" t="s">
        <v>162</v>
      </c>
      <c r="AW175" s="14" t="s">
        <v>31</v>
      </c>
      <c r="AX175" s="14" t="s">
        <v>83</v>
      </c>
      <c r="AY175" s="279" t="s">
        <v>154</v>
      </c>
    </row>
    <row r="176" s="2" customFormat="1" ht="78" customHeight="1">
      <c r="A176" s="38"/>
      <c r="B176" s="39"/>
      <c r="C176" s="290" t="s">
        <v>250</v>
      </c>
      <c r="D176" s="290" t="s">
        <v>198</v>
      </c>
      <c r="E176" s="291" t="s">
        <v>292</v>
      </c>
      <c r="F176" s="292" t="s">
        <v>293</v>
      </c>
      <c r="G176" s="293" t="s">
        <v>170</v>
      </c>
      <c r="H176" s="294">
        <v>284</v>
      </c>
      <c r="I176" s="295"/>
      <c r="J176" s="296">
        <f>ROUND(I176*H176,2)</f>
        <v>0</v>
      </c>
      <c r="K176" s="292" t="s">
        <v>160</v>
      </c>
      <c r="L176" s="44"/>
      <c r="M176" s="297" t="s">
        <v>1</v>
      </c>
      <c r="N176" s="298" t="s">
        <v>40</v>
      </c>
      <c r="O176" s="91"/>
      <c r="P176" s="253">
        <f>O176*H176</f>
        <v>0</v>
      </c>
      <c r="Q176" s="253">
        <v>0</v>
      </c>
      <c r="R176" s="253">
        <f>Q176*H176</f>
        <v>0</v>
      </c>
      <c r="S176" s="253">
        <v>0</v>
      </c>
      <c r="T176" s="25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5" t="s">
        <v>162</v>
      </c>
      <c r="AT176" s="255" t="s">
        <v>198</v>
      </c>
      <c r="AU176" s="255" t="s">
        <v>85</v>
      </c>
      <c r="AY176" s="17" t="s">
        <v>154</v>
      </c>
      <c r="BE176" s="256">
        <f>IF(N176="základní",J176,0)</f>
        <v>0</v>
      </c>
      <c r="BF176" s="256">
        <f>IF(N176="snížená",J176,0)</f>
        <v>0</v>
      </c>
      <c r="BG176" s="256">
        <f>IF(N176="zákl. přenesená",J176,0)</f>
        <v>0</v>
      </c>
      <c r="BH176" s="256">
        <f>IF(N176="sníž. přenesená",J176,0)</f>
        <v>0</v>
      </c>
      <c r="BI176" s="256">
        <f>IF(N176="nulová",J176,0)</f>
        <v>0</v>
      </c>
      <c r="BJ176" s="17" t="s">
        <v>83</v>
      </c>
      <c r="BK176" s="256">
        <f>ROUND(I176*H176,2)</f>
        <v>0</v>
      </c>
      <c r="BL176" s="17" t="s">
        <v>162</v>
      </c>
      <c r="BM176" s="255" t="s">
        <v>550</v>
      </c>
    </row>
    <row r="177" s="2" customFormat="1">
      <c r="A177" s="38"/>
      <c r="B177" s="39"/>
      <c r="C177" s="40"/>
      <c r="D177" s="259" t="s">
        <v>202</v>
      </c>
      <c r="E177" s="40"/>
      <c r="F177" s="299" t="s">
        <v>295</v>
      </c>
      <c r="G177" s="40"/>
      <c r="H177" s="40"/>
      <c r="I177" s="154"/>
      <c r="J177" s="40"/>
      <c r="K177" s="40"/>
      <c r="L177" s="44"/>
      <c r="M177" s="300"/>
      <c r="N177" s="30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85</v>
      </c>
    </row>
    <row r="178" s="13" customFormat="1">
      <c r="A178" s="13"/>
      <c r="B178" s="257"/>
      <c r="C178" s="258"/>
      <c r="D178" s="259" t="s">
        <v>164</v>
      </c>
      <c r="E178" s="260" t="s">
        <v>1</v>
      </c>
      <c r="F178" s="261" t="s">
        <v>551</v>
      </c>
      <c r="G178" s="258"/>
      <c r="H178" s="262">
        <v>284</v>
      </c>
      <c r="I178" s="263"/>
      <c r="J178" s="258"/>
      <c r="K178" s="258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164</v>
      </c>
      <c r="AU178" s="268" t="s">
        <v>85</v>
      </c>
      <c r="AV178" s="13" t="s">
        <v>85</v>
      </c>
      <c r="AW178" s="13" t="s">
        <v>31</v>
      </c>
      <c r="AX178" s="13" t="s">
        <v>75</v>
      </c>
      <c r="AY178" s="268" t="s">
        <v>154</v>
      </c>
    </row>
    <row r="179" s="14" customFormat="1">
      <c r="A179" s="14"/>
      <c r="B179" s="269"/>
      <c r="C179" s="270"/>
      <c r="D179" s="259" t="s">
        <v>164</v>
      </c>
      <c r="E179" s="271" t="s">
        <v>1</v>
      </c>
      <c r="F179" s="272" t="s">
        <v>166</v>
      </c>
      <c r="G179" s="270"/>
      <c r="H179" s="273">
        <v>284</v>
      </c>
      <c r="I179" s="274"/>
      <c r="J179" s="270"/>
      <c r="K179" s="270"/>
      <c r="L179" s="275"/>
      <c r="M179" s="276"/>
      <c r="N179" s="277"/>
      <c r="O179" s="277"/>
      <c r="P179" s="277"/>
      <c r="Q179" s="277"/>
      <c r="R179" s="277"/>
      <c r="S179" s="277"/>
      <c r="T179" s="27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9" t="s">
        <v>164</v>
      </c>
      <c r="AU179" s="279" t="s">
        <v>85</v>
      </c>
      <c r="AV179" s="14" t="s">
        <v>162</v>
      </c>
      <c r="AW179" s="14" t="s">
        <v>31</v>
      </c>
      <c r="AX179" s="14" t="s">
        <v>83</v>
      </c>
      <c r="AY179" s="279" t="s">
        <v>154</v>
      </c>
    </row>
    <row r="180" s="2" customFormat="1" ht="89.25" customHeight="1">
      <c r="A180" s="38"/>
      <c r="B180" s="39"/>
      <c r="C180" s="290" t="s">
        <v>8</v>
      </c>
      <c r="D180" s="290" t="s">
        <v>198</v>
      </c>
      <c r="E180" s="291" t="s">
        <v>297</v>
      </c>
      <c r="F180" s="292" t="s">
        <v>298</v>
      </c>
      <c r="G180" s="293" t="s">
        <v>170</v>
      </c>
      <c r="H180" s="294">
        <v>60</v>
      </c>
      <c r="I180" s="295"/>
      <c r="J180" s="296">
        <f>ROUND(I180*H180,2)</f>
        <v>0</v>
      </c>
      <c r="K180" s="292" t="s">
        <v>160</v>
      </c>
      <c r="L180" s="44"/>
      <c r="M180" s="297" t="s">
        <v>1</v>
      </c>
      <c r="N180" s="298" t="s">
        <v>40</v>
      </c>
      <c r="O180" s="91"/>
      <c r="P180" s="253">
        <f>O180*H180</f>
        <v>0</v>
      </c>
      <c r="Q180" s="253">
        <v>0</v>
      </c>
      <c r="R180" s="253">
        <f>Q180*H180</f>
        <v>0</v>
      </c>
      <c r="S180" s="253">
        <v>0</v>
      </c>
      <c r="T180" s="25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5" t="s">
        <v>162</v>
      </c>
      <c r="AT180" s="255" t="s">
        <v>198</v>
      </c>
      <c r="AU180" s="255" t="s">
        <v>85</v>
      </c>
      <c r="AY180" s="17" t="s">
        <v>154</v>
      </c>
      <c r="BE180" s="256">
        <f>IF(N180="základní",J180,0)</f>
        <v>0</v>
      </c>
      <c r="BF180" s="256">
        <f>IF(N180="snížená",J180,0)</f>
        <v>0</v>
      </c>
      <c r="BG180" s="256">
        <f>IF(N180="zákl. přenesená",J180,0)</f>
        <v>0</v>
      </c>
      <c r="BH180" s="256">
        <f>IF(N180="sníž. přenesená",J180,0)</f>
        <v>0</v>
      </c>
      <c r="BI180" s="256">
        <f>IF(N180="nulová",J180,0)</f>
        <v>0</v>
      </c>
      <c r="BJ180" s="17" t="s">
        <v>83</v>
      </c>
      <c r="BK180" s="256">
        <f>ROUND(I180*H180,2)</f>
        <v>0</v>
      </c>
      <c r="BL180" s="17" t="s">
        <v>162</v>
      </c>
      <c r="BM180" s="255" t="s">
        <v>552</v>
      </c>
    </row>
    <row r="181" s="2" customFormat="1">
      <c r="A181" s="38"/>
      <c r="B181" s="39"/>
      <c r="C181" s="40"/>
      <c r="D181" s="259" t="s">
        <v>202</v>
      </c>
      <c r="E181" s="40"/>
      <c r="F181" s="299" t="s">
        <v>300</v>
      </c>
      <c r="G181" s="40"/>
      <c r="H181" s="40"/>
      <c r="I181" s="154"/>
      <c r="J181" s="40"/>
      <c r="K181" s="40"/>
      <c r="L181" s="44"/>
      <c r="M181" s="300"/>
      <c r="N181" s="30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202</v>
      </c>
      <c r="AU181" s="17" t="s">
        <v>85</v>
      </c>
    </row>
    <row r="182" s="13" customFormat="1">
      <c r="A182" s="13"/>
      <c r="B182" s="257"/>
      <c r="C182" s="258"/>
      <c r="D182" s="259" t="s">
        <v>164</v>
      </c>
      <c r="E182" s="260" t="s">
        <v>1</v>
      </c>
      <c r="F182" s="261" t="s">
        <v>434</v>
      </c>
      <c r="G182" s="258"/>
      <c r="H182" s="262">
        <v>60</v>
      </c>
      <c r="I182" s="263"/>
      <c r="J182" s="258"/>
      <c r="K182" s="258"/>
      <c r="L182" s="264"/>
      <c r="M182" s="265"/>
      <c r="N182" s="266"/>
      <c r="O182" s="266"/>
      <c r="P182" s="266"/>
      <c r="Q182" s="266"/>
      <c r="R182" s="266"/>
      <c r="S182" s="266"/>
      <c r="T182" s="26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8" t="s">
        <v>164</v>
      </c>
      <c r="AU182" s="268" t="s">
        <v>85</v>
      </c>
      <c r="AV182" s="13" t="s">
        <v>85</v>
      </c>
      <c r="AW182" s="13" t="s">
        <v>31</v>
      </c>
      <c r="AX182" s="13" t="s">
        <v>75</v>
      </c>
      <c r="AY182" s="268" t="s">
        <v>154</v>
      </c>
    </row>
    <row r="183" s="14" customFormat="1">
      <c r="A183" s="14"/>
      <c r="B183" s="269"/>
      <c r="C183" s="270"/>
      <c r="D183" s="259" t="s">
        <v>164</v>
      </c>
      <c r="E183" s="271" t="s">
        <v>1</v>
      </c>
      <c r="F183" s="272" t="s">
        <v>166</v>
      </c>
      <c r="G183" s="270"/>
      <c r="H183" s="273">
        <v>60</v>
      </c>
      <c r="I183" s="274"/>
      <c r="J183" s="270"/>
      <c r="K183" s="270"/>
      <c r="L183" s="275"/>
      <c r="M183" s="276"/>
      <c r="N183" s="277"/>
      <c r="O183" s="277"/>
      <c r="P183" s="277"/>
      <c r="Q183" s="277"/>
      <c r="R183" s="277"/>
      <c r="S183" s="277"/>
      <c r="T183" s="27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9" t="s">
        <v>164</v>
      </c>
      <c r="AU183" s="279" t="s">
        <v>85</v>
      </c>
      <c r="AV183" s="14" t="s">
        <v>162</v>
      </c>
      <c r="AW183" s="14" t="s">
        <v>31</v>
      </c>
      <c r="AX183" s="14" t="s">
        <v>83</v>
      </c>
      <c r="AY183" s="279" t="s">
        <v>154</v>
      </c>
    </row>
    <row r="184" s="2" customFormat="1" ht="78" customHeight="1">
      <c r="A184" s="38"/>
      <c r="B184" s="39"/>
      <c r="C184" s="290" t="s">
        <v>262</v>
      </c>
      <c r="D184" s="290" t="s">
        <v>198</v>
      </c>
      <c r="E184" s="291" t="s">
        <v>553</v>
      </c>
      <c r="F184" s="292" t="s">
        <v>554</v>
      </c>
      <c r="G184" s="293" t="s">
        <v>159</v>
      </c>
      <c r="H184" s="294">
        <v>400</v>
      </c>
      <c r="I184" s="295"/>
      <c r="J184" s="296">
        <f>ROUND(I184*H184,2)</f>
        <v>0</v>
      </c>
      <c r="K184" s="292" t="s">
        <v>160</v>
      </c>
      <c r="L184" s="44"/>
      <c r="M184" s="297" t="s">
        <v>1</v>
      </c>
      <c r="N184" s="298" t="s">
        <v>40</v>
      </c>
      <c r="O184" s="91"/>
      <c r="P184" s="253">
        <f>O184*H184</f>
        <v>0</v>
      </c>
      <c r="Q184" s="253">
        <v>0</v>
      </c>
      <c r="R184" s="253">
        <f>Q184*H184</f>
        <v>0</v>
      </c>
      <c r="S184" s="253">
        <v>0</v>
      </c>
      <c r="T184" s="25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5" t="s">
        <v>162</v>
      </c>
      <c r="AT184" s="255" t="s">
        <v>198</v>
      </c>
      <c r="AU184" s="255" t="s">
        <v>85</v>
      </c>
      <c r="AY184" s="17" t="s">
        <v>154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7" t="s">
        <v>83</v>
      </c>
      <c r="BK184" s="256">
        <f>ROUND(I184*H184,2)</f>
        <v>0</v>
      </c>
      <c r="BL184" s="17" t="s">
        <v>162</v>
      </c>
      <c r="BM184" s="255" t="s">
        <v>555</v>
      </c>
    </row>
    <row r="185" s="2" customFormat="1">
      <c r="A185" s="38"/>
      <c r="B185" s="39"/>
      <c r="C185" s="40"/>
      <c r="D185" s="259" t="s">
        <v>202</v>
      </c>
      <c r="E185" s="40"/>
      <c r="F185" s="299" t="s">
        <v>556</v>
      </c>
      <c r="G185" s="40"/>
      <c r="H185" s="40"/>
      <c r="I185" s="154"/>
      <c r="J185" s="40"/>
      <c r="K185" s="40"/>
      <c r="L185" s="44"/>
      <c r="M185" s="300"/>
      <c r="N185" s="30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202</v>
      </c>
      <c r="AU185" s="17" t="s">
        <v>85</v>
      </c>
    </row>
    <row r="186" s="13" customFormat="1">
      <c r="A186" s="13"/>
      <c r="B186" s="257"/>
      <c r="C186" s="258"/>
      <c r="D186" s="259" t="s">
        <v>164</v>
      </c>
      <c r="E186" s="260" t="s">
        <v>1</v>
      </c>
      <c r="F186" s="261" t="s">
        <v>520</v>
      </c>
      <c r="G186" s="258"/>
      <c r="H186" s="262">
        <v>400</v>
      </c>
      <c r="I186" s="263"/>
      <c r="J186" s="258"/>
      <c r="K186" s="258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164</v>
      </c>
      <c r="AU186" s="268" t="s">
        <v>85</v>
      </c>
      <c r="AV186" s="13" t="s">
        <v>85</v>
      </c>
      <c r="AW186" s="13" t="s">
        <v>31</v>
      </c>
      <c r="AX186" s="13" t="s">
        <v>75</v>
      </c>
      <c r="AY186" s="268" t="s">
        <v>154</v>
      </c>
    </row>
    <row r="187" s="14" customFormat="1">
      <c r="A187" s="14"/>
      <c r="B187" s="269"/>
      <c r="C187" s="270"/>
      <c r="D187" s="259" t="s">
        <v>164</v>
      </c>
      <c r="E187" s="271" t="s">
        <v>1</v>
      </c>
      <c r="F187" s="272" t="s">
        <v>166</v>
      </c>
      <c r="G187" s="270"/>
      <c r="H187" s="273">
        <v>400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9" t="s">
        <v>164</v>
      </c>
      <c r="AU187" s="279" t="s">
        <v>85</v>
      </c>
      <c r="AV187" s="14" t="s">
        <v>162</v>
      </c>
      <c r="AW187" s="14" t="s">
        <v>31</v>
      </c>
      <c r="AX187" s="14" t="s">
        <v>83</v>
      </c>
      <c r="AY187" s="279" t="s">
        <v>154</v>
      </c>
    </row>
    <row r="188" s="2" customFormat="1" ht="100.5" customHeight="1">
      <c r="A188" s="38"/>
      <c r="B188" s="39"/>
      <c r="C188" s="290" t="s">
        <v>269</v>
      </c>
      <c r="D188" s="290" t="s">
        <v>198</v>
      </c>
      <c r="E188" s="291" t="s">
        <v>317</v>
      </c>
      <c r="F188" s="292" t="s">
        <v>318</v>
      </c>
      <c r="G188" s="293" t="s">
        <v>319</v>
      </c>
      <c r="H188" s="294">
        <v>24</v>
      </c>
      <c r="I188" s="295"/>
      <c r="J188" s="296">
        <f>ROUND(I188*H188,2)</f>
        <v>0</v>
      </c>
      <c r="K188" s="292" t="s">
        <v>160</v>
      </c>
      <c r="L188" s="44"/>
      <c r="M188" s="297" t="s">
        <v>1</v>
      </c>
      <c r="N188" s="298" t="s">
        <v>40</v>
      </c>
      <c r="O188" s="91"/>
      <c r="P188" s="253">
        <f>O188*H188</f>
        <v>0</v>
      </c>
      <c r="Q188" s="253">
        <v>0</v>
      </c>
      <c r="R188" s="253">
        <f>Q188*H188</f>
        <v>0</v>
      </c>
      <c r="S188" s="253">
        <v>0</v>
      </c>
      <c r="T188" s="25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5" t="s">
        <v>162</v>
      </c>
      <c r="AT188" s="255" t="s">
        <v>198</v>
      </c>
      <c r="AU188" s="255" t="s">
        <v>85</v>
      </c>
      <c r="AY188" s="17" t="s">
        <v>154</v>
      </c>
      <c r="BE188" s="256">
        <f>IF(N188="základní",J188,0)</f>
        <v>0</v>
      </c>
      <c r="BF188" s="256">
        <f>IF(N188="snížená",J188,0)</f>
        <v>0</v>
      </c>
      <c r="BG188" s="256">
        <f>IF(N188="zákl. přenesená",J188,0)</f>
        <v>0</v>
      </c>
      <c r="BH188" s="256">
        <f>IF(N188="sníž. přenesená",J188,0)</f>
        <v>0</v>
      </c>
      <c r="BI188" s="256">
        <f>IF(N188="nulová",J188,0)</f>
        <v>0</v>
      </c>
      <c r="BJ188" s="17" t="s">
        <v>83</v>
      </c>
      <c r="BK188" s="256">
        <f>ROUND(I188*H188,2)</f>
        <v>0</v>
      </c>
      <c r="BL188" s="17" t="s">
        <v>162</v>
      </c>
      <c r="BM188" s="255" t="s">
        <v>557</v>
      </c>
    </row>
    <row r="189" s="2" customFormat="1">
      <c r="A189" s="38"/>
      <c r="B189" s="39"/>
      <c r="C189" s="40"/>
      <c r="D189" s="259" t="s">
        <v>202</v>
      </c>
      <c r="E189" s="40"/>
      <c r="F189" s="299" t="s">
        <v>321</v>
      </c>
      <c r="G189" s="40"/>
      <c r="H189" s="40"/>
      <c r="I189" s="154"/>
      <c r="J189" s="40"/>
      <c r="K189" s="40"/>
      <c r="L189" s="44"/>
      <c r="M189" s="300"/>
      <c r="N189" s="30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202</v>
      </c>
      <c r="AU189" s="17" t="s">
        <v>85</v>
      </c>
    </row>
    <row r="190" s="13" customFormat="1">
      <c r="A190" s="13"/>
      <c r="B190" s="257"/>
      <c r="C190" s="258"/>
      <c r="D190" s="259" t="s">
        <v>164</v>
      </c>
      <c r="E190" s="260" t="s">
        <v>1</v>
      </c>
      <c r="F190" s="261" t="s">
        <v>312</v>
      </c>
      <c r="G190" s="258"/>
      <c r="H190" s="262">
        <v>24</v>
      </c>
      <c r="I190" s="263"/>
      <c r="J190" s="258"/>
      <c r="K190" s="258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164</v>
      </c>
      <c r="AU190" s="268" t="s">
        <v>85</v>
      </c>
      <c r="AV190" s="13" t="s">
        <v>85</v>
      </c>
      <c r="AW190" s="13" t="s">
        <v>31</v>
      </c>
      <c r="AX190" s="13" t="s">
        <v>75</v>
      </c>
      <c r="AY190" s="268" t="s">
        <v>154</v>
      </c>
    </row>
    <row r="191" s="14" customFormat="1">
      <c r="A191" s="14"/>
      <c r="B191" s="269"/>
      <c r="C191" s="270"/>
      <c r="D191" s="259" t="s">
        <v>164</v>
      </c>
      <c r="E191" s="271" t="s">
        <v>1</v>
      </c>
      <c r="F191" s="272" t="s">
        <v>166</v>
      </c>
      <c r="G191" s="270"/>
      <c r="H191" s="273">
        <v>24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9" t="s">
        <v>164</v>
      </c>
      <c r="AU191" s="279" t="s">
        <v>85</v>
      </c>
      <c r="AV191" s="14" t="s">
        <v>162</v>
      </c>
      <c r="AW191" s="14" t="s">
        <v>31</v>
      </c>
      <c r="AX191" s="14" t="s">
        <v>83</v>
      </c>
      <c r="AY191" s="279" t="s">
        <v>154</v>
      </c>
    </row>
    <row r="192" s="2" customFormat="1" ht="111.75" customHeight="1">
      <c r="A192" s="38"/>
      <c r="B192" s="39"/>
      <c r="C192" s="290" t="s">
        <v>278</v>
      </c>
      <c r="D192" s="290" t="s">
        <v>198</v>
      </c>
      <c r="E192" s="291" t="s">
        <v>251</v>
      </c>
      <c r="F192" s="292" t="s">
        <v>252</v>
      </c>
      <c r="G192" s="293" t="s">
        <v>239</v>
      </c>
      <c r="H192" s="294">
        <v>0.34999999999999998</v>
      </c>
      <c r="I192" s="295"/>
      <c r="J192" s="296">
        <f>ROUND(I192*H192,2)</f>
        <v>0</v>
      </c>
      <c r="K192" s="292" t="s">
        <v>160</v>
      </c>
      <c r="L192" s="44"/>
      <c r="M192" s="297" t="s">
        <v>1</v>
      </c>
      <c r="N192" s="298" t="s">
        <v>40</v>
      </c>
      <c r="O192" s="91"/>
      <c r="P192" s="253">
        <f>O192*H192</f>
        <v>0</v>
      </c>
      <c r="Q192" s="253">
        <v>0</v>
      </c>
      <c r="R192" s="253">
        <f>Q192*H192</f>
        <v>0</v>
      </c>
      <c r="S192" s="253">
        <v>0</v>
      </c>
      <c r="T192" s="25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5" t="s">
        <v>162</v>
      </c>
      <c r="AT192" s="255" t="s">
        <v>198</v>
      </c>
      <c r="AU192" s="255" t="s">
        <v>85</v>
      </c>
      <c r="AY192" s="17" t="s">
        <v>154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7" t="s">
        <v>83</v>
      </c>
      <c r="BK192" s="256">
        <f>ROUND(I192*H192,2)</f>
        <v>0</v>
      </c>
      <c r="BL192" s="17" t="s">
        <v>162</v>
      </c>
      <c r="BM192" s="255" t="s">
        <v>558</v>
      </c>
    </row>
    <row r="193" s="2" customFormat="1">
      <c r="A193" s="38"/>
      <c r="B193" s="39"/>
      <c r="C193" s="40"/>
      <c r="D193" s="259" t="s">
        <v>202</v>
      </c>
      <c r="E193" s="40"/>
      <c r="F193" s="299" t="s">
        <v>254</v>
      </c>
      <c r="G193" s="40"/>
      <c r="H193" s="40"/>
      <c r="I193" s="154"/>
      <c r="J193" s="40"/>
      <c r="K193" s="40"/>
      <c r="L193" s="44"/>
      <c r="M193" s="300"/>
      <c r="N193" s="30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202</v>
      </c>
      <c r="AU193" s="17" t="s">
        <v>85</v>
      </c>
    </row>
    <row r="194" s="13" customFormat="1">
      <c r="A194" s="13"/>
      <c r="B194" s="257"/>
      <c r="C194" s="258"/>
      <c r="D194" s="259" t="s">
        <v>164</v>
      </c>
      <c r="E194" s="260" t="s">
        <v>1</v>
      </c>
      <c r="F194" s="261" t="s">
        <v>559</v>
      </c>
      <c r="G194" s="258"/>
      <c r="H194" s="262">
        <v>0.34999999999999998</v>
      </c>
      <c r="I194" s="263"/>
      <c r="J194" s="258"/>
      <c r="K194" s="258"/>
      <c r="L194" s="264"/>
      <c r="M194" s="265"/>
      <c r="N194" s="266"/>
      <c r="O194" s="266"/>
      <c r="P194" s="266"/>
      <c r="Q194" s="266"/>
      <c r="R194" s="266"/>
      <c r="S194" s="266"/>
      <c r="T194" s="26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8" t="s">
        <v>164</v>
      </c>
      <c r="AU194" s="268" t="s">
        <v>85</v>
      </c>
      <c r="AV194" s="13" t="s">
        <v>85</v>
      </c>
      <c r="AW194" s="13" t="s">
        <v>31</v>
      </c>
      <c r="AX194" s="13" t="s">
        <v>75</v>
      </c>
      <c r="AY194" s="268" t="s">
        <v>154</v>
      </c>
    </row>
    <row r="195" s="14" customFormat="1">
      <c r="A195" s="14"/>
      <c r="B195" s="269"/>
      <c r="C195" s="270"/>
      <c r="D195" s="259" t="s">
        <v>164</v>
      </c>
      <c r="E195" s="271" t="s">
        <v>1</v>
      </c>
      <c r="F195" s="272" t="s">
        <v>166</v>
      </c>
      <c r="G195" s="270"/>
      <c r="H195" s="273">
        <v>0.34999999999999998</v>
      </c>
      <c r="I195" s="274"/>
      <c r="J195" s="270"/>
      <c r="K195" s="270"/>
      <c r="L195" s="275"/>
      <c r="M195" s="276"/>
      <c r="N195" s="277"/>
      <c r="O195" s="277"/>
      <c r="P195" s="277"/>
      <c r="Q195" s="277"/>
      <c r="R195" s="277"/>
      <c r="S195" s="277"/>
      <c r="T195" s="27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9" t="s">
        <v>164</v>
      </c>
      <c r="AU195" s="279" t="s">
        <v>85</v>
      </c>
      <c r="AV195" s="14" t="s">
        <v>162</v>
      </c>
      <c r="AW195" s="14" t="s">
        <v>31</v>
      </c>
      <c r="AX195" s="14" t="s">
        <v>83</v>
      </c>
      <c r="AY195" s="279" t="s">
        <v>154</v>
      </c>
    </row>
    <row r="196" s="2" customFormat="1" ht="78" customHeight="1">
      <c r="A196" s="38"/>
      <c r="B196" s="39"/>
      <c r="C196" s="290" t="s">
        <v>285</v>
      </c>
      <c r="D196" s="290" t="s">
        <v>198</v>
      </c>
      <c r="E196" s="291" t="s">
        <v>308</v>
      </c>
      <c r="F196" s="292" t="s">
        <v>309</v>
      </c>
      <c r="G196" s="293" t="s">
        <v>170</v>
      </c>
      <c r="H196" s="294">
        <v>800</v>
      </c>
      <c r="I196" s="295"/>
      <c r="J196" s="296">
        <f>ROUND(I196*H196,2)</f>
        <v>0</v>
      </c>
      <c r="K196" s="292" t="s">
        <v>160</v>
      </c>
      <c r="L196" s="44"/>
      <c r="M196" s="297" t="s">
        <v>1</v>
      </c>
      <c r="N196" s="298" t="s">
        <v>40</v>
      </c>
      <c r="O196" s="91"/>
      <c r="P196" s="253">
        <f>O196*H196</f>
        <v>0</v>
      </c>
      <c r="Q196" s="253">
        <v>0</v>
      </c>
      <c r="R196" s="253">
        <f>Q196*H196</f>
        <v>0</v>
      </c>
      <c r="S196" s="253">
        <v>0</v>
      </c>
      <c r="T196" s="25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5" t="s">
        <v>162</v>
      </c>
      <c r="AT196" s="255" t="s">
        <v>198</v>
      </c>
      <c r="AU196" s="255" t="s">
        <v>85</v>
      </c>
      <c r="AY196" s="17" t="s">
        <v>154</v>
      </c>
      <c r="BE196" s="256">
        <f>IF(N196="základní",J196,0)</f>
        <v>0</v>
      </c>
      <c r="BF196" s="256">
        <f>IF(N196="snížená",J196,0)</f>
        <v>0</v>
      </c>
      <c r="BG196" s="256">
        <f>IF(N196="zákl. přenesená",J196,0)</f>
        <v>0</v>
      </c>
      <c r="BH196" s="256">
        <f>IF(N196="sníž. přenesená",J196,0)</f>
        <v>0</v>
      </c>
      <c r="BI196" s="256">
        <f>IF(N196="nulová",J196,0)</f>
        <v>0</v>
      </c>
      <c r="BJ196" s="17" t="s">
        <v>83</v>
      </c>
      <c r="BK196" s="256">
        <f>ROUND(I196*H196,2)</f>
        <v>0</v>
      </c>
      <c r="BL196" s="17" t="s">
        <v>162</v>
      </c>
      <c r="BM196" s="255" t="s">
        <v>560</v>
      </c>
    </row>
    <row r="197" s="2" customFormat="1">
      <c r="A197" s="38"/>
      <c r="B197" s="39"/>
      <c r="C197" s="40"/>
      <c r="D197" s="259" t="s">
        <v>202</v>
      </c>
      <c r="E197" s="40"/>
      <c r="F197" s="299" t="s">
        <v>311</v>
      </c>
      <c r="G197" s="40"/>
      <c r="H197" s="40"/>
      <c r="I197" s="154"/>
      <c r="J197" s="40"/>
      <c r="K197" s="40"/>
      <c r="L197" s="44"/>
      <c r="M197" s="300"/>
      <c r="N197" s="30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202</v>
      </c>
      <c r="AU197" s="17" t="s">
        <v>85</v>
      </c>
    </row>
    <row r="198" s="13" customFormat="1">
      <c r="A198" s="13"/>
      <c r="B198" s="257"/>
      <c r="C198" s="258"/>
      <c r="D198" s="259" t="s">
        <v>164</v>
      </c>
      <c r="E198" s="260" t="s">
        <v>1</v>
      </c>
      <c r="F198" s="261" t="s">
        <v>561</v>
      </c>
      <c r="G198" s="258"/>
      <c r="H198" s="262">
        <v>800</v>
      </c>
      <c r="I198" s="263"/>
      <c r="J198" s="258"/>
      <c r="K198" s="258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164</v>
      </c>
      <c r="AU198" s="268" t="s">
        <v>85</v>
      </c>
      <c r="AV198" s="13" t="s">
        <v>85</v>
      </c>
      <c r="AW198" s="13" t="s">
        <v>31</v>
      </c>
      <c r="AX198" s="13" t="s">
        <v>75</v>
      </c>
      <c r="AY198" s="268" t="s">
        <v>154</v>
      </c>
    </row>
    <row r="199" s="14" customFormat="1">
      <c r="A199" s="14"/>
      <c r="B199" s="269"/>
      <c r="C199" s="270"/>
      <c r="D199" s="259" t="s">
        <v>164</v>
      </c>
      <c r="E199" s="271" t="s">
        <v>1</v>
      </c>
      <c r="F199" s="272" t="s">
        <v>166</v>
      </c>
      <c r="G199" s="270"/>
      <c r="H199" s="273">
        <v>800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9" t="s">
        <v>164</v>
      </c>
      <c r="AU199" s="279" t="s">
        <v>85</v>
      </c>
      <c r="AV199" s="14" t="s">
        <v>162</v>
      </c>
      <c r="AW199" s="14" t="s">
        <v>31</v>
      </c>
      <c r="AX199" s="14" t="s">
        <v>83</v>
      </c>
      <c r="AY199" s="279" t="s">
        <v>154</v>
      </c>
    </row>
    <row r="200" s="2" customFormat="1" ht="89.25" customHeight="1">
      <c r="A200" s="38"/>
      <c r="B200" s="39"/>
      <c r="C200" s="290" t="s">
        <v>291</v>
      </c>
      <c r="D200" s="290" t="s">
        <v>198</v>
      </c>
      <c r="E200" s="291" t="s">
        <v>313</v>
      </c>
      <c r="F200" s="292" t="s">
        <v>314</v>
      </c>
      <c r="G200" s="293" t="s">
        <v>170</v>
      </c>
      <c r="H200" s="294">
        <v>800</v>
      </c>
      <c r="I200" s="295"/>
      <c r="J200" s="296">
        <f>ROUND(I200*H200,2)</f>
        <v>0</v>
      </c>
      <c r="K200" s="292" t="s">
        <v>160</v>
      </c>
      <c r="L200" s="44"/>
      <c r="M200" s="297" t="s">
        <v>1</v>
      </c>
      <c r="N200" s="298" t="s">
        <v>40</v>
      </c>
      <c r="O200" s="91"/>
      <c r="P200" s="253">
        <f>O200*H200</f>
        <v>0</v>
      </c>
      <c r="Q200" s="253">
        <v>0</v>
      </c>
      <c r="R200" s="253">
        <f>Q200*H200</f>
        <v>0</v>
      </c>
      <c r="S200" s="253">
        <v>0</v>
      </c>
      <c r="T200" s="25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5" t="s">
        <v>162</v>
      </c>
      <c r="AT200" s="255" t="s">
        <v>198</v>
      </c>
      <c r="AU200" s="255" t="s">
        <v>85</v>
      </c>
      <c r="AY200" s="17" t="s">
        <v>154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7" t="s">
        <v>83</v>
      </c>
      <c r="BK200" s="256">
        <f>ROUND(I200*H200,2)</f>
        <v>0</v>
      </c>
      <c r="BL200" s="17" t="s">
        <v>162</v>
      </c>
      <c r="BM200" s="255" t="s">
        <v>562</v>
      </c>
    </row>
    <row r="201" s="2" customFormat="1">
      <c r="A201" s="38"/>
      <c r="B201" s="39"/>
      <c r="C201" s="40"/>
      <c r="D201" s="259" t="s">
        <v>202</v>
      </c>
      <c r="E201" s="40"/>
      <c r="F201" s="299" t="s">
        <v>311</v>
      </c>
      <c r="G201" s="40"/>
      <c r="H201" s="40"/>
      <c r="I201" s="154"/>
      <c r="J201" s="40"/>
      <c r="K201" s="40"/>
      <c r="L201" s="44"/>
      <c r="M201" s="300"/>
      <c r="N201" s="30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202</v>
      </c>
      <c r="AU201" s="17" t="s">
        <v>85</v>
      </c>
    </row>
    <row r="202" s="13" customFormat="1">
      <c r="A202" s="13"/>
      <c r="B202" s="257"/>
      <c r="C202" s="258"/>
      <c r="D202" s="259" t="s">
        <v>164</v>
      </c>
      <c r="E202" s="260" t="s">
        <v>1</v>
      </c>
      <c r="F202" s="261" t="s">
        <v>561</v>
      </c>
      <c r="G202" s="258"/>
      <c r="H202" s="262">
        <v>800</v>
      </c>
      <c r="I202" s="263"/>
      <c r="J202" s="258"/>
      <c r="K202" s="258"/>
      <c r="L202" s="264"/>
      <c r="M202" s="265"/>
      <c r="N202" s="266"/>
      <c r="O202" s="266"/>
      <c r="P202" s="266"/>
      <c r="Q202" s="266"/>
      <c r="R202" s="266"/>
      <c r="S202" s="266"/>
      <c r="T202" s="26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8" t="s">
        <v>164</v>
      </c>
      <c r="AU202" s="268" t="s">
        <v>85</v>
      </c>
      <c r="AV202" s="13" t="s">
        <v>85</v>
      </c>
      <c r="AW202" s="13" t="s">
        <v>31</v>
      </c>
      <c r="AX202" s="13" t="s">
        <v>75</v>
      </c>
      <c r="AY202" s="268" t="s">
        <v>154</v>
      </c>
    </row>
    <row r="203" s="14" customFormat="1">
      <c r="A203" s="14"/>
      <c r="B203" s="269"/>
      <c r="C203" s="270"/>
      <c r="D203" s="259" t="s">
        <v>164</v>
      </c>
      <c r="E203" s="271" t="s">
        <v>1</v>
      </c>
      <c r="F203" s="272" t="s">
        <v>166</v>
      </c>
      <c r="G203" s="270"/>
      <c r="H203" s="273">
        <v>800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9" t="s">
        <v>164</v>
      </c>
      <c r="AU203" s="279" t="s">
        <v>85</v>
      </c>
      <c r="AV203" s="14" t="s">
        <v>162</v>
      </c>
      <c r="AW203" s="14" t="s">
        <v>31</v>
      </c>
      <c r="AX203" s="14" t="s">
        <v>83</v>
      </c>
      <c r="AY203" s="279" t="s">
        <v>154</v>
      </c>
    </row>
    <row r="204" s="12" customFormat="1" ht="22.8" customHeight="1">
      <c r="A204" s="12"/>
      <c r="B204" s="227"/>
      <c r="C204" s="228"/>
      <c r="D204" s="229" t="s">
        <v>74</v>
      </c>
      <c r="E204" s="241" t="s">
        <v>328</v>
      </c>
      <c r="F204" s="241" t="s">
        <v>329</v>
      </c>
      <c r="G204" s="228"/>
      <c r="H204" s="228"/>
      <c r="I204" s="231"/>
      <c r="J204" s="242">
        <f>BK204</f>
        <v>0</v>
      </c>
      <c r="K204" s="228"/>
      <c r="L204" s="233"/>
      <c r="M204" s="234"/>
      <c r="N204" s="235"/>
      <c r="O204" s="235"/>
      <c r="P204" s="236">
        <f>SUM(P205:P231)</f>
        <v>0</v>
      </c>
      <c r="Q204" s="235"/>
      <c r="R204" s="236">
        <f>SUM(R205:R231)</f>
        <v>0</v>
      </c>
      <c r="S204" s="235"/>
      <c r="T204" s="237">
        <f>SUM(T205:T231)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8" t="s">
        <v>162</v>
      </c>
      <c r="AT204" s="239" t="s">
        <v>74</v>
      </c>
      <c r="AU204" s="239" t="s">
        <v>83</v>
      </c>
      <c r="AY204" s="238" t="s">
        <v>154</v>
      </c>
      <c r="BK204" s="240">
        <f>SUM(BK205:BK231)</f>
        <v>0</v>
      </c>
    </row>
    <row r="205" s="2" customFormat="1" ht="189.75" customHeight="1">
      <c r="A205" s="38"/>
      <c r="B205" s="39"/>
      <c r="C205" s="290" t="s">
        <v>7</v>
      </c>
      <c r="D205" s="290" t="s">
        <v>198</v>
      </c>
      <c r="E205" s="291" t="s">
        <v>341</v>
      </c>
      <c r="F205" s="292" t="s">
        <v>342</v>
      </c>
      <c r="G205" s="293" t="s">
        <v>177</v>
      </c>
      <c r="H205" s="294">
        <v>144</v>
      </c>
      <c r="I205" s="295"/>
      <c r="J205" s="296">
        <f>ROUND(I205*H205,2)</f>
        <v>0</v>
      </c>
      <c r="K205" s="292" t="s">
        <v>160</v>
      </c>
      <c r="L205" s="44"/>
      <c r="M205" s="297" t="s">
        <v>1</v>
      </c>
      <c r="N205" s="298" t="s">
        <v>40</v>
      </c>
      <c r="O205" s="91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333</v>
      </c>
      <c r="AT205" s="255" t="s">
        <v>198</v>
      </c>
      <c r="AU205" s="255" t="s">
        <v>85</v>
      </c>
      <c r="AY205" s="17" t="s">
        <v>154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83</v>
      </c>
      <c r="BK205" s="256">
        <f>ROUND(I205*H205,2)</f>
        <v>0</v>
      </c>
      <c r="BL205" s="17" t="s">
        <v>333</v>
      </c>
      <c r="BM205" s="255" t="s">
        <v>563</v>
      </c>
    </row>
    <row r="206" s="2" customFormat="1">
      <c r="A206" s="38"/>
      <c r="B206" s="39"/>
      <c r="C206" s="40"/>
      <c r="D206" s="259" t="s">
        <v>202</v>
      </c>
      <c r="E206" s="40"/>
      <c r="F206" s="299" t="s">
        <v>344</v>
      </c>
      <c r="G206" s="40"/>
      <c r="H206" s="40"/>
      <c r="I206" s="154"/>
      <c r="J206" s="40"/>
      <c r="K206" s="40"/>
      <c r="L206" s="44"/>
      <c r="M206" s="300"/>
      <c r="N206" s="30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202</v>
      </c>
      <c r="AU206" s="17" t="s">
        <v>85</v>
      </c>
    </row>
    <row r="207" s="15" customFormat="1">
      <c r="A207" s="15"/>
      <c r="B207" s="280"/>
      <c r="C207" s="281"/>
      <c r="D207" s="259" t="s">
        <v>164</v>
      </c>
      <c r="E207" s="282" t="s">
        <v>1</v>
      </c>
      <c r="F207" s="283" t="s">
        <v>345</v>
      </c>
      <c r="G207" s="281"/>
      <c r="H207" s="282" t="s">
        <v>1</v>
      </c>
      <c r="I207" s="284"/>
      <c r="J207" s="281"/>
      <c r="K207" s="281"/>
      <c r="L207" s="285"/>
      <c r="M207" s="286"/>
      <c r="N207" s="287"/>
      <c r="O207" s="287"/>
      <c r="P207" s="287"/>
      <c r="Q207" s="287"/>
      <c r="R207" s="287"/>
      <c r="S207" s="287"/>
      <c r="T207" s="28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9" t="s">
        <v>164</v>
      </c>
      <c r="AU207" s="289" t="s">
        <v>85</v>
      </c>
      <c r="AV207" s="15" t="s">
        <v>83</v>
      </c>
      <c r="AW207" s="15" t="s">
        <v>31</v>
      </c>
      <c r="AX207" s="15" t="s">
        <v>75</v>
      </c>
      <c r="AY207" s="289" t="s">
        <v>154</v>
      </c>
    </row>
    <row r="208" s="13" customFormat="1">
      <c r="A208" s="13"/>
      <c r="B208" s="257"/>
      <c r="C208" s="258"/>
      <c r="D208" s="259" t="s">
        <v>164</v>
      </c>
      <c r="E208" s="260" t="s">
        <v>1</v>
      </c>
      <c r="F208" s="261" t="s">
        <v>564</v>
      </c>
      <c r="G208" s="258"/>
      <c r="H208" s="262">
        <v>144</v>
      </c>
      <c r="I208" s="263"/>
      <c r="J208" s="258"/>
      <c r="K208" s="258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164</v>
      </c>
      <c r="AU208" s="268" t="s">
        <v>85</v>
      </c>
      <c r="AV208" s="13" t="s">
        <v>85</v>
      </c>
      <c r="AW208" s="13" t="s">
        <v>31</v>
      </c>
      <c r="AX208" s="13" t="s">
        <v>75</v>
      </c>
      <c r="AY208" s="268" t="s">
        <v>154</v>
      </c>
    </row>
    <row r="209" s="14" customFormat="1">
      <c r="A209" s="14"/>
      <c r="B209" s="269"/>
      <c r="C209" s="270"/>
      <c r="D209" s="259" t="s">
        <v>164</v>
      </c>
      <c r="E209" s="271" t="s">
        <v>1</v>
      </c>
      <c r="F209" s="272" t="s">
        <v>166</v>
      </c>
      <c r="G209" s="270"/>
      <c r="H209" s="273">
        <v>144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9" t="s">
        <v>164</v>
      </c>
      <c r="AU209" s="279" t="s">
        <v>85</v>
      </c>
      <c r="AV209" s="14" t="s">
        <v>162</v>
      </c>
      <c r="AW209" s="14" t="s">
        <v>31</v>
      </c>
      <c r="AX209" s="14" t="s">
        <v>83</v>
      </c>
      <c r="AY209" s="279" t="s">
        <v>154</v>
      </c>
    </row>
    <row r="210" s="2" customFormat="1" ht="189.75" customHeight="1">
      <c r="A210" s="38"/>
      <c r="B210" s="39"/>
      <c r="C210" s="290" t="s">
        <v>301</v>
      </c>
      <c r="D210" s="290" t="s">
        <v>198</v>
      </c>
      <c r="E210" s="291" t="s">
        <v>348</v>
      </c>
      <c r="F210" s="292" t="s">
        <v>349</v>
      </c>
      <c r="G210" s="293" t="s">
        <v>177</v>
      </c>
      <c r="H210" s="294">
        <v>1.9370000000000001</v>
      </c>
      <c r="I210" s="295"/>
      <c r="J210" s="296">
        <f>ROUND(I210*H210,2)</f>
        <v>0</v>
      </c>
      <c r="K210" s="292" t="s">
        <v>160</v>
      </c>
      <c r="L210" s="44"/>
      <c r="M210" s="297" t="s">
        <v>1</v>
      </c>
      <c r="N210" s="298" t="s">
        <v>40</v>
      </c>
      <c r="O210" s="91"/>
      <c r="P210" s="253">
        <f>O210*H210</f>
        <v>0</v>
      </c>
      <c r="Q210" s="253">
        <v>0</v>
      </c>
      <c r="R210" s="253">
        <f>Q210*H210</f>
        <v>0</v>
      </c>
      <c r="S210" s="253">
        <v>0</v>
      </c>
      <c r="T210" s="25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5" t="s">
        <v>333</v>
      </c>
      <c r="AT210" s="255" t="s">
        <v>198</v>
      </c>
      <c r="AU210" s="255" t="s">
        <v>85</v>
      </c>
      <c r="AY210" s="17" t="s">
        <v>154</v>
      </c>
      <c r="BE210" s="256">
        <f>IF(N210="základní",J210,0)</f>
        <v>0</v>
      </c>
      <c r="BF210" s="256">
        <f>IF(N210="snížená",J210,0)</f>
        <v>0</v>
      </c>
      <c r="BG210" s="256">
        <f>IF(N210="zákl. přenesená",J210,0)</f>
        <v>0</v>
      </c>
      <c r="BH210" s="256">
        <f>IF(N210="sníž. přenesená",J210,0)</f>
        <v>0</v>
      </c>
      <c r="BI210" s="256">
        <f>IF(N210="nulová",J210,0)</f>
        <v>0</v>
      </c>
      <c r="BJ210" s="17" t="s">
        <v>83</v>
      </c>
      <c r="BK210" s="256">
        <f>ROUND(I210*H210,2)</f>
        <v>0</v>
      </c>
      <c r="BL210" s="17" t="s">
        <v>333</v>
      </c>
      <c r="BM210" s="255" t="s">
        <v>565</v>
      </c>
    </row>
    <row r="211" s="2" customFormat="1">
      <c r="A211" s="38"/>
      <c r="B211" s="39"/>
      <c r="C211" s="40"/>
      <c r="D211" s="259" t="s">
        <v>202</v>
      </c>
      <c r="E211" s="40"/>
      <c r="F211" s="299" t="s">
        <v>344</v>
      </c>
      <c r="G211" s="40"/>
      <c r="H211" s="40"/>
      <c r="I211" s="154"/>
      <c r="J211" s="40"/>
      <c r="K211" s="40"/>
      <c r="L211" s="44"/>
      <c r="M211" s="300"/>
      <c r="N211" s="30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202</v>
      </c>
      <c r="AU211" s="17" t="s">
        <v>85</v>
      </c>
    </row>
    <row r="212" s="15" customFormat="1">
      <c r="A212" s="15"/>
      <c r="B212" s="280"/>
      <c r="C212" s="281"/>
      <c r="D212" s="259" t="s">
        <v>164</v>
      </c>
      <c r="E212" s="282" t="s">
        <v>1</v>
      </c>
      <c r="F212" s="283" t="s">
        <v>351</v>
      </c>
      <c r="G212" s="281"/>
      <c r="H212" s="282" t="s">
        <v>1</v>
      </c>
      <c r="I212" s="284"/>
      <c r="J212" s="281"/>
      <c r="K212" s="281"/>
      <c r="L212" s="285"/>
      <c r="M212" s="286"/>
      <c r="N212" s="287"/>
      <c r="O212" s="287"/>
      <c r="P212" s="287"/>
      <c r="Q212" s="287"/>
      <c r="R212" s="287"/>
      <c r="S212" s="287"/>
      <c r="T212" s="28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9" t="s">
        <v>164</v>
      </c>
      <c r="AU212" s="289" t="s">
        <v>85</v>
      </c>
      <c r="AV212" s="15" t="s">
        <v>83</v>
      </c>
      <c r="AW212" s="15" t="s">
        <v>31</v>
      </c>
      <c r="AX212" s="15" t="s">
        <v>75</v>
      </c>
      <c r="AY212" s="289" t="s">
        <v>154</v>
      </c>
    </row>
    <row r="213" s="13" customFormat="1">
      <c r="A213" s="13"/>
      <c r="B213" s="257"/>
      <c r="C213" s="258"/>
      <c r="D213" s="259" t="s">
        <v>164</v>
      </c>
      <c r="E213" s="260" t="s">
        <v>1</v>
      </c>
      <c r="F213" s="261" t="s">
        <v>566</v>
      </c>
      <c r="G213" s="258"/>
      <c r="H213" s="262">
        <v>1.9370000000000001</v>
      </c>
      <c r="I213" s="263"/>
      <c r="J213" s="258"/>
      <c r="K213" s="258"/>
      <c r="L213" s="264"/>
      <c r="M213" s="265"/>
      <c r="N213" s="266"/>
      <c r="O213" s="266"/>
      <c r="P213" s="266"/>
      <c r="Q213" s="266"/>
      <c r="R213" s="266"/>
      <c r="S213" s="266"/>
      <c r="T213" s="26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8" t="s">
        <v>164</v>
      </c>
      <c r="AU213" s="268" t="s">
        <v>85</v>
      </c>
      <c r="AV213" s="13" t="s">
        <v>85</v>
      </c>
      <c r="AW213" s="13" t="s">
        <v>31</v>
      </c>
      <c r="AX213" s="13" t="s">
        <v>75</v>
      </c>
      <c r="AY213" s="268" t="s">
        <v>154</v>
      </c>
    </row>
    <row r="214" s="14" customFormat="1">
      <c r="A214" s="14"/>
      <c r="B214" s="269"/>
      <c r="C214" s="270"/>
      <c r="D214" s="259" t="s">
        <v>164</v>
      </c>
      <c r="E214" s="271" t="s">
        <v>1</v>
      </c>
      <c r="F214" s="272" t="s">
        <v>166</v>
      </c>
      <c r="G214" s="270"/>
      <c r="H214" s="273">
        <v>1.9370000000000001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9" t="s">
        <v>164</v>
      </c>
      <c r="AU214" s="279" t="s">
        <v>85</v>
      </c>
      <c r="AV214" s="14" t="s">
        <v>162</v>
      </c>
      <c r="AW214" s="14" t="s">
        <v>31</v>
      </c>
      <c r="AX214" s="14" t="s">
        <v>83</v>
      </c>
      <c r="AY214" s="279" t="s">
        <v>154</v>
      </c>
    </row>
    <row r="215" s="2" customFormat="1" ht="201" customHeight="1">
      <c r="A215" s="38"/>
      <c r="B215" s="39"/>
      <c r="C215" s="290" t="s">
        <v>307</v>
      </c>
      <c r="D215" s="290" t="s">
        <v>198</v>
      </c>
      <c r="E215" s="291" t="s">
        <v>354</v>
      </c>
      <c r="F215" s="292" t="s">
        <v>355</v>
      </c>
      <c r="G215" s="293" t="s">
        <v>177</v>
      </c>
      <c r="H215" s="294">
        <v>9.75</v>
      </c>
      <c r="I215" s="295"/>
      <c r="J215" s="296">
        <f>ROUND(I215*H215,2)</f>
        <v>0</v>
      </c>
      <c r="K215" s="292" t="s">
        <v>160</v>
      </c>
      <c r="L215" s="44"/>
      <c r="M215" s="297" t="s">
        <v>1</v>
      </c>
      <c r="N215" s="298" t="s">
        <v>40</v>
      </c>
      <c r="O215" s="91"/>
      <c r="P215" s="253">
        <f>O215*H215</f>
        <v>0</v>
      </c>
      <c r="Q215" s="253">
        <v>0</v>
      </c>
      <c r="R215" s="253">
        <f>Q215*H215</f>
        <v>0</v>
      </c>
      <c r="S215" s="253">
        <v>0</v>
      </c>
      <c r="T215" s="25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5" t="s">
        <v>333</v>
      </c>
      <c r="AT215" s="255" t="s">
        <v>198</v>
      </c>
      <c r="AU215" s="255" t="s">
        <v>85</v>
      </c>
      <c r="AY215" s="17" t="s">
        <v>154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7" t="s">
        <v>83</v>
      </c>
      <c r="BK215" s="256">
        <f>ROUND(I215*H215,2)</f>
        <v>0</v>
      </c>
      <c r="BL215" s="17" t="s">
        <v>333</v>
      </c>
      <c r="BM215" s="255" t="s">
        <v>567</v>
      </c>
    </row>
    <row r="216" s="2" customFormat="1">
      <c r="A216" s="38"/>
      <c r="B216" s="39"/>
      <c r="C216" s="40"/>
      <c r="D216" s="259" t="s">
        <v>202</v>
      </c>
      <c r="E216" s="40"/>
      <c r="F216" s="299" t="s">
        <v>344</v>
      </c>
      <c r="G216" s="40"/>
      <c r="H216" s="40"/>
      <c r="I216" s="154"/>
      <c r="J216" s="40"/>
      <c r="K216" s="40"/>
      <c r="L216" s="44"/>
      <c r="M216" s="300"/>
      <c r="N216" s="30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202</v>
      </c>
      <c r="AU216" s="17" t="s">
        <v>85</v>
      </c>
    </row>
    <row r="217" s="15" customFormat="1">
      <c r="A217" s="15"/>
      <c r="B217" s="280"/>
      <c r="C217" s="281"/>
      <c r="D217" s="259" t="s">
        <v>164</v>
      </c>
      <c r="E217" s="282" t="s">
        <v>1</v>
      </c>
      <c r="F217" s="283" t="s">
        <v>568</v>
      </c>
      <c r="G217" s="281"/>
      <c r="H217" s="282" t="s">
        <v>1</v>
      </c>
      <c r="I217" s="284"/>
      <c r="J217" s="281"/>
      <c r="K217" s="281"/>
      <c r="L217" s="285"/>
      <c r="M217" s="286"/>
      <c r="N217" s="287"/>
      <c r="O217" s="287"/>
      <c r="P217" s="287"/>
      <c r="Q217" s="287"/>
      <c r="R217" s="287"/>
      <c r="S217" s="287"/>
      <c r="T217" s="28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9" t="s">
        <v>164</v>
      </c>
      <c r="AU217" s="289" t="s">
        <v>85</v>
      </c>
      <c r="AV217" s="15" t="s">
        <v>83</v>
      </c>
      <c r="AW217" s="15" t="s">
        <v>31</v>
      </c>
      <c r="AX217" s="15" t="s">
        <v>75</v>
      </c>
      <c r="AY217" s="289" t="s">
        <v>154</v>
      </c>
    </row>
    <row r="218" s="13" customFormat="1">
      <c r="A218" s="13"/>
      <c r="B218" s="257"/>
      <c r="C218" s="258"/>
      <c r="D218" s="259" t="s">
        <v>164</v>
      </c>
      <c r="E218" s="260" t="s">
        <v>1</v>
      </c>
      <c r="F218" s="261" t="s">
        <v>569</v>
      </c>
      <c r="G218" s="258"/>
      <c r="H218" s="262">
        <v>3.5099999999999998</v>
      </c>
      <c r="I218" s="263"/>
      <c r="J218" s="258"/>
      <c r="K218" s="258"/>
      <c r="L218" s="264"/>
      <c r="M218" s="265"/>
      <c r="N218" s="266"/>
      <c r="O218" s="266"/>
      <c r="P218" s="266"/>
      <c r="Q218" s="266"/>
      <c r="R218" s="266"/>
      <c r="S218" s="266"/>
      <c r="T218" s="26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8" t="s">
        <v>164</v>
      </c>
      <c r="AU218" s="268" t="s">
        <v>85</v>
      </c>
      <c r="AV218" s="13" t="s">
        <v>85</v>
      </c>
      <c r="AW218" s="13" t="s">
        <v>31</v>
      </c>
      <c r="AX218" s="13" t="s">
        <v>75</v>
      </c>
      <c r="AY218" s="268" t="s">
        <v>154</v>
      </c>
    </row>
    <row r="219" s="13" customFormat="1">
      <c r="A219" s="13"/>
      <c r="B219" s="257"/>
      <c r="C219" s="258"/>
      <c r="D219" s="259" t="s">
        <v>164</v>
      </c>
      <c r="E219" s="260" t="s">
        <v>1</v>
      </c>
      <c r="F219" s="261" t="s">
        <v>570</v>
      </c>
      <c r="G219" s="258"/>
      <c r="H219" s="262">
        <v>2.9399999999999999</v>
      </c>
      <c r="I219" s="263"/>
      <c r="J219" s="258"/>
      <c r="K219" s="258"/>
      <c r="L219" s="264"/>
      <c r="M219" s="265"/>
      <c r="N219" s="266"/>
      <c r="O219" s="266"/>
      <c r="P219" s="266"/>
      <c r="Q219" s="266"/>
      <c r="R219" s="266"/>
      <c r="S219" s="266"/>
      <c r="T219" s="26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8" t="s">
        <v>164</v>
      </c>
      <c r="AU219" s="268" t="s">
        <v>85</v>
      </c>
      <c r="AV219" s="13" t="s">
        <v>85</v>
      </c>
      <c r="AW219" s="13" t="s">
        <v>31</v>
      </c>
      <c r="AX219" s="13" t="s">
        <v>75</v>
      </c>
      <c r="AY219" s="268" t="s">
        <v>154</v>
      </c>
    </row>
    <row r="220" s="13" customFormat="1">
      <c r="A220" s="13"/>
      <c r="B220" s="257"/>
      <c r="C220" s="258"/>
      <c r="D220" s="259" t="s">
        <v>164</v>
      </c>
      <c r="E220" s="260" t="s">
        <v>1</v>
      </c>
      <c r="F220" s="261" t="s">
        <v>571</v>
      </c>
      <c r="G220" s="258"/>
      <c r="H220" s="262">
        <v>3.2999999999999998</v>
      </c>
      <c r="I220" s="263"/>
      <c r="J220" s="258"/>
      <c r="K220" s="258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164</v>
      </c>
      <c r="AU220" s="268" t="s">
        <v>85</v>
      </c>
      <c r="AV220" s="13" t="s">
        <v>85</v>
      </c>
      <c r="AW220" s="13" t="s">
        <v>31</v>
      </c>
      <c r="AX220" s="13" t="s">
        <v>75</v>
      </c>
      <c r="AY220" s="268" t="s">
        <v>154</v>
      </c>
    </row>
    <row r="221" s="14" customFormat="1">
      <c r="A221" s="14"/>
      <c r="B221" s="269"/>
      <c r="C221" s="270"/>
      <c r="D221" s="259" t="s">
        <v>164</v>
      </c>
      <c r="E221" s="271" t="s">
        <v>1</v>
      </c>
      <c r="F221" s="272" t="s">
        <v>166</v>
      </c>
      <c r="G221" s="270"/>
      <c r="H221" s="273">
        <v>9.75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9" t="s">
        <v>164</v>
      </c>
      <c r="AU221" s="279" t="s">
        <v>85</v>
      </c>
      <c r="AV221" s="14" t="s">
        <v>162</v>
      </c>
      <c r="AW221" s="14" t="s">
        <v>31</v>
      </c>
      <c r="AX221" s="14" t="s">
        <v>83</v>
      </c>
      <c r="AY221" s="279" t="s">
        <v>154</v>
      </c>
    </row>
    <row r="222" s="2" customFormat="1" ht="201" customHeight="1">
      <c r="A222" s="38"/>
      <c r="B222" s="39"/>
      <c r="C222" s="290" t="s">
        <v>312</v>
      </c>
      <c r="D222" s="290" t="s">
        <v>198</v>
      </c>
      <c r="E222" s="291" t="s">
        <v>361</v>
      </c>
      <c r="F222" s="292" t="s">
        <v>362</v>
      </c>
      <c r="G222" s="293" t="s">
        <v>177</v>
      </c>
      <c r="H222" s="294">
        <v>9.8810000000000002</v>
      </c>
      <c r="I222" s="295"/>
      <c r="J222" s="296">
        <f>ROUND(I222*H222,2)</f>
        <v>0</v>
      </c>
      <c r="K222" s="292" t="s">
        <v>160</v>
      </c>
      <c r="L222" s="44"/>
      <c r="M222" s="297" t="s">
        <v>1</v>
      </c>
      <c r="N222" s="298" t="s">
        <v>40</v>
      </c>
      <c r="O222" s="91"/>
      <c r="P222" s="253">
        <f>O222*H222</f>
        <v>0</v>
      </c>
      <c r="Q222" s="253">
        <v>0</v>
      </c>
      <c r="R222" s="253">
        <f>Q222*H222</f>
        <v>0</v>
      </c>
      <c r="S222" s="253">
        <v>0</v>
      </c>
      <c r="T222" s="25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5" t="s">
        <v>333</v>
      </c>
      <c r="AT222" s="255" t="s">
        <v>198</v>
      </c>
      <c r="AU222" s="255" t="s">
        <v>85</v>
      </c>
      <c r="AY222" s="17" t="s">
        <v>154</v>
      </c>
      <c r="BE222" s="256">
        <f>IF(N222="základní",J222,0)</f>
        <v>0</v>
      </c>
      <c r="BF222" s="256">
        <f>IF(N222="snížená",J222,0)</f>
        <v>0</v>
      </c>
      <c r="BG222" s="256">
        <f>IF(N222="zákl. přenesená",J222,0)</f>
        <v>0</v>
      </c>
      <c r="BH222" s="256">
        <f>IF(N222="sníž. přenesená",J222,0)</f>
        <v>0</v>
      </c>
      <c r="BI222" s="256">
        <f>IF(N222="nulová",J222,0)</f>
        <v>0</v>
      </c>
      <c r="BJ222" s="17" t="s">
        <v>83</v>
      </c>
      <c r="BK222" s="256">
        <f>ROUND(I222*H222,2)</f>
        <v>0</v>
      </c>
      <c r="BL222" s="17" t="s">
        <v>333</v>
      </c>
      <c r="BM222" s="255" t="s">
        <v>572</v>
      </c>
    </row>
    <row r="223" s="2" customFormat="1">
      <c r="A223" s="38"/>
      <c r="B223" s="39"/>
      <c r="C223" s="40"/>
      <c r="D223" s="259" t="s">
        <v>202</v>
      </c>
      <c r="E223" s="40"/>
      <c r="F223" s="299" t="s">
        <v>344</v>
      </c>
      <c r="G223" s="40"/>
      <c r="H223" s="40"/>
      <c r="I223" s="154"/>
      <c r="J223" s="40"/>
      <c r="K223" s="40"/>
      <c r="L223" s="44"/>
      <c r="M223" s="300"/>
      <c r="N223" s="30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202</v>
      </c>
      <c r="AU223" s="17" t="s">
        <v>85</v>
      </c>
    </row>
    <row r="224" s="15" customFormat="1">
      <c r="A224" s="15"/>
      <c r="B224" s="280"/>
      <c r="C224" s="281"/>
      <c r="D224" s="259" t="s">
        <v>164</v>
      </c>
      <c r="E224" s="282" t="s">
        <v>1</v>
      </c>
      <c r="F224" s="283" t="s">
        <v>573</v>
      </c>
      <c r="G224" s="281"/>
      <c r="H224" s="282" t="s">
        <v>1</v>
      </c>
      <c r="I224" s="284"/>
      <c r="J224" s="281"/>
      <c r="K224" s="281"/>
      <c r="L224" s="285"/>
      <c r="M224" s="286"/>
      <c r="N224" s="287"/>
      <c r="O224" s="287"/>
      <c r="P224" s="287"/>
      <c r="Q224" s="287"/>
      <c r="R224" s="287"/>
      <c r="S224" s="287"/>
      <c r="T224" s="28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9" t="s">
        <v>164</v>
      </c>
      <c r="AU224" s="289" t="s">
        <v>85</v>
      </c>
      <c r="AV224" s="15" t="s">
        <v>83</v>
      </c>
      <c r="AW224" s="15" t="s">
        <v>31</v>
      </c>
      <c r="AX224" s="15" t="s">
        <v>75</v>
      </c>
      <c r="AY224" s="289" t="s">
        <v>154</v>
      </c>
    </row>
    <row r="225" s="13" customFormat="1">
      <c r="A225" s="13"/>
      <c r="B225" s="257"/>
      <c r="C225" s="258"/>
      <c r="D225" s="259" t="s">
        <v>164</v>
      </c>
      <c r="E225" s="260" t="s">
        <v>1</v>
      </c>
      <c r="F225" s="261" t="s">
        <v>574</v>
      </c>
      <c r="G225" s="258"/>
      <c r="H225" s="262">
        <v>9.8810000000000002</v>
      </c>
      <c r="I225" s="263"/>
      <c r="J225" s="258"/>
      <c r="K225" s="258"/>
      <c r="L225" s="264"/>
      <c r="M225" s="265"/>
      <c r="N225" s="266"/>
      <c r="O225" s="266"/>
      <c r="P225" s="266"/>
      <c r="Q225" s="266"/>
      <c r="R225" s="266"/>
      <c r="S225" s="266"/>
      <c r="T225" s="26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8" t="s">
        <v>164</v>
      </c>
      <c r="AU225" s="268" t="s">
        <v>85</v>
      </c>
      <c r="AV225" s="13" t="s">
        <v>85</v>
      </c>
      <c r="AW225" s="13" t="s">
        <v>31</v>
      </c>
      <c r="AX225" s="13" t="s">
        <v>75</v>
      </c>
      <c r="AY225" s="268" t="s">
        <v>154</v>
      </c>
    </row>
    <row r="226" s="14" customFormat="1">
      <c r="A226" s="14"/>
      <c r="B226" s="269"/>
      <c r="C226" s="270"/>
      <c r="D226" s="259" t="s">
        <v>164</v>
      </c>
      <c r="E226" s="271" t="s">
        <v>1</v>
      </c>
      <c r="F226" s="272" t="s">
        <v>166</v>
      </c>
      <c r="G226" s="270"/>
      <c r="H226" s="273">
        <v>9.8810000000000002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9" t="s">
        <v>164</v>
      </c>
      <c r="AU226" s="279" t="s">
        <v>85</v>
      </c>
      <c r="AV226" s="14" t="s">
        <v>162</v>
      </c>
      <c r="AW226" s="14" t="s">
        <v>31</v>
      </c>
      <c r="AX226" s="14" t="s">
        <v>83</v>
      </c>
      <c r="AY226" s="279" t="s">
        <v>154</v>
      </c>
    </row>
    <row r="227" s="2" customFormat="1" ht="78" customHeight="1">
      <c r="A227" s="38"/>
      <c r="B227" s="39"/>
      <c r="C227" s="290" t="s">
        <v>316</v>
      </c>
      <c r="D227" s="290" t="s">
        <v>198</v>
      </c>
      <c r="E227" s="291" t="s">
        <v>367</v>
      </c>
      <c r="F227" s="292" t="s">
        <v>368</v>
      </c>
      <c r="G227" s="293" t="s">
        <v>177</v>
      </c>
      <c r="H227" s="294">
        <v>9.8810000000000002</v>
      </c>
      <c r="I227" s="295"/>
      <c r="J227" s="296">
        <f>ROUND(I227*H227,2)</f>
        <v>0</v>
      </c>
      <c r="K227" s="292" t="s">
        <v>160</v>
      </c>
      <c r="L227" s="44"/>
      <c r="M227" s="297" t="s">
        <v>1</v>
      </c>
      <c r="N227" s="298" t="s">
        <v>40</v>
      </c>
      <c r="O227" s="91"/>
      <c r="P227" s="253">
        <f>O227*H227</f>
        <v>0</v>
      </c>
      <c r="Q227" s="253">
        <v>0</v>
      </c>
      <c r="R227" s="253">
        <f>Q227*H227</f>
        <v>0</v>
      </c>
      <c r="S227" s="253">
        <v>0</v>
      </c>
      <c r="T227" s="25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5" t="s">
        <v>333</v>
      </c>
      <c r="AT227" s="255" t="s">
        <v>198</v>
      </c>
      <c r="AU227" s="255" t="s">
        <v>85</v>
      </c>
      <c r="AY227" s="17" t="s">
        <v>154</v>
      </c>
      <c r="BE227" s="256">
        <f>IF(N227="základní",J227,0)</f>
        <v>0</v>
      </c>
      <c r="BF227" s="256">
        <f>IF(N227="snížená",J227,0)</f>
        <v>0</v>
      </c>
      <c r="BG227" s="256">
        <f>IF(N227="zákl. přenesená",J227,0)</f>
        <v>0</v>
      </c>
      <c r="BH227" s="256">
        <f>IF(N227="sníž. přenesená",J227,0)</f>
        <v>0</v>
      </c>
      <c r="BI227" s="256">
        <f>IF(N227="nulová",J227,0)</f>
        <v>0</v>
      </c>
      <c r="BJ227" s="17" t="s">
        <v>83</v>
      </c>
      <c r="BK227" s="256">
        <f>ROUND(I227*H227,2)</f>
        <v>0</v>
      </c>
      <c r="BL227" s="17" t="s">
        <v>333</v>
      </c>
      <c r="BM227" s="255" t="s">
        <v>575</v>
      </c>
    </row>
    <row r="228" s="2" customFormat="1">
      <c r="A228" s="38"/>
      <c r="B228" s="39"/>
      <c r="C228" s="40"/>
      <c r="D228" s="259" t="s">
        <v>202</v>
      </c>
      <c r="E228" s="40"/>
      <c r="F228" s="299" t="s">
        <v>370</v>
      </c>
      <c r="G228" s="40"/>
      <c r="H228" s="40"/>
      <c r="I228" s="154"/>
      <c r="J228" s="40"/>
      <c r="K228" s="40"/>
      <c r="L228" s="44"/>
      <c r="M228" s="300"/>
      <c r="N228" s="30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202</v>
      </c>
      <c r="AU228" s="17" t="s">
        <v>85</v>
      </c>
    </row>
    <row r="229" s="15" customFormat="1">
      <c r="A229" s="15"/>
      <c r="B229" s="280"/>
      <c r="C229" s="281"/>
      <c r="D229" s="259" t="s">
        <v>164</v>
      </c>
      <c r="E229" s="282" t="s">
        <v>1</v>
      </c>
      <c r="F229" s="283" t="s">
        <v>576</v>
      </c>
      <c r="G229" s="281"/>
      <c r="H229" s="282" t="s">
        <v>1</v>
      </c>
      <c r="I229" s="284"/>
      <c r="J229" s="281"/>
      <c r="K229" s="281"/>
      <c r="L229" s="285"/>
      <c r="M229" s="286"/>
      <c r="N229" s="287"/>
      <c r="O229" s="287"/>
      <c r="P229" s="287"/>
      <c r="Q229" s="287"/>
      <c r="R229" s="287"/>
      <c r="S229" s="287"/>
      <c r="T229" s="28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9" t="s">
        <v>164</v>
      </c>
      <c r="AU229" s="289" t="s">
        <v>85</v>
      </c>
      <c r="AV229" s="15" t="s">
        <v>83</v>
      </c>
      <c r="AW229" s="15" t="s">
        <v>31</v>
      </c>
      <c r="AX229" s="15" t="s">
        <v>75</v>
      </c>
      <c r="AY229" s="289" t="s">
        <v>154</v>
      </c>
    </row>
    <row r="230" s="13" customFormat="1">
      <c r="A230" s="13"/>
      <c r="B230" s="257"/>
      <c r="C230" s="258"/>
      <c r="D230" s="259" t="s">
        <v>164</v>
      </c>
      <c r="E230" s="260" t="s">
        <v>1</v>
      </c>
      <c r="F230" s="261" t="s">
        <v>574</v>
      </c>
      <c r="G230" s="258"/>
      <c r="H230" s="262">
        <v>9.8810000000000002</v>
      </c>
      <c r="I230" s="263"/>
      <c r="J230" s="258"/>
      <c r="K230" s="258"/>
      <c r="L230" s="264"/>
      <c r="M230" s="265"/>
      <c r="N230" s="266"/>
      <c r="O230" s="266"/>
      <c r="P230" s="266"/>
      <c r="Q230" s="266"/>
      <c r="R230" s="266"/>
      <c r="S230" s="266"/>
      <c r="T230" s="26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8" t="s">
        <v>164</v>
      </c>
      <c r="AU230" s="268" t="s">
        <v>85</v>
      </c>
      <c r="AV230" s="13" t="s">
        <v>85</v>
      </c>
      <c r="AW230" s="13" t="s">
        <v>31</v>
      </c>
      <c r="AX230" s="13" t="s">
        <v>75</v>
      </c>
      <c r="AY230" s="268" t="s">
        <v>154</v>
      </c>
    </row>
    <row r="231" s="14" customFormat="1">
      <c r="A231" s="14"/>
      <c r="B231" s="269"/>
      <c r="C231" s="270"/>
      <c r="D231" s="259" t="s">
        <v>164</v>
      </c>
      <c r="E231" s="271" t="s">
        <v>1</v>
      </c>
      <c r="F231" s="272" t="s">
        <v>166</v>
      </c>
      <c r="G231" s="270"/>
      <c r="H231" s="273">
        <v>9.8810000000000002</v>
      </c>
      <c r="I231" s="274"/>
      <c r="J231" s="270"/>
      <c r="K231" s="270"/>
      <c r="L231" s="275"/>
      <c r="M231" s="302"/>
      <c r="N231" s="303"/>
      <c r="O231" s="303"/>
      <c r="P231" s="303"/>
      <c r="Q231" s="303"/>
      <c r="R231" s="303"/>
      <c r="S231" s="303"/>
      <c r="T231" s="30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9" t="s">
        <v>164</v>
      </c>
      <c r="AU231" s="279" t="s">
        <v>85</v>
      </c>
      <c r="AV231" s="14" t="s">
        <v>162</v>
      </c>
      <c r="AW231" s="14" t="s">
        <v>31</v>
      </c>
      <c r="AX231" s="14" t="s">
        <v>83</v>
      </c>
      <c r="AY231" s="279" t="s">
        <v>154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192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8iB3Hh7+5G1vkPN6mMsDo+rUqMEy+uODbXsGMM5dVeWONtYirIfvRX5P4HQjB6sWsSOiRkTN6aK7UvdOMzzh1g==" hashValue="xt7VjXELMUFEda+4MI1SAsWFOOakdeeEva5jqig0yQR0WysNMh4ewUgs7B8EPabd7RsGx9NOYxSwOwQNE1VTdw==" algorithmName="SHA-512" password="CC35"/>
  <autoFilter ref="C120:K23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577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ROUND((SUM(BE121:BE253)),  2)</f>
        <v>0</v>
      </c>
      <c r="G33" s="38"/>
      <c r="H33" s="38"/>
      <c r="I33" s="171">
        <v>0.20999999999999999</v>
      </c>
      <c r="J33" s="170">
        <f>ROUND(((SUM(BE121:BE253))*I33),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ROUND((SUM(BF121:BF253)),  2)</f>
        <v>0</v>
      </c>
      <c r="G34" s="38"/>
      <c r="H34" s="38"/>
      <c r="I34" s="171">
        <v>0.14999999999999999</v>
      </c>
      <c r="J34" s="170">
        <f>ROUND(((SUM(BF121:BF253))*I34),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ROUND((SUM(BG121:BG253)),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ROUND((SUM(BH121:BH253)),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ROUND((SUM(BI121:BI253)),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05 - Oprava ŽS km 20,000 - 24,350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135</v>
      </c>
      <c r="E98" s="211"/>
      <c r="F98" s="211"/>
      <c r="G98" s="211"/>
      <c r="H98" s="211"/>
      <c r="I98" s="212"/>
      <c r="J98" s="213">
        <f>J123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136</v>
      </c>
      <c r="E99" s="211"/>
      <c r="F99" s="211"/>
      <c r="G99" s="211"/>
      <c r="H99" s="211"/>
      <c r="I99" s="212"/>
      <c r="J99" s="213">
        <f>J132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137</v>
      </c>
      <c r="E100" s="211"/>
      <c r="F100" s="211"/>
      <c r="G100" s="211"/>
      <c r="H100" s="211"/>
      <c r="I100" s="212"/>
      <c r="J100" s="213">
        <f>J149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138</v>
      </c>
      <c r="E101" s="211"/>
      <c r="F101" s="211"/>
      <c r="G101" s="211"/>
      <c r="H101" s="211"/>
      <c r="I101" s="212"/>
      <c r="J101" s="213">
        <f>J214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Oprava trati v úseku Brandýsek - Kralupy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05 - Oprava ŽS km 20,000 - 24,350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56" t="s">
        <v>22</v>
      </c>
      <c r="J115" s="79" t="str">
        <f>IF(J12="","",J12)</f>
        <v>6. 4. 2020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156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56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140</v>
      </c>
      <c r="D120" s="218" t="s">
        <v>60</v>
      </c>
      <c r="E120" s="218" t="s">
        <v>56</v>
      </c>
      <c r="F120" s="218" t="s">
        <v>57</v>
      </c>
      <c r="G120" s="218" t="s">
        <v>141</v>
      </c>
      <c r="H120" s="218" t="s">
        <v>142</v>
      </c>
      <c r="I120" s="219" t="s">
        <v>143</v>
      </c>
      <c r="J120" s="218" t="s">
        <v>131</v>
      </c>
      <c r="K120" s="220" t="s">
        <v>144</v>
      </c>
      <c r="L120" s="221"/>
      <c r="M120" s="100" t="s">
        <v>1</v>
      </c>
      <c r="N120" s="101" t="s">
        <v>39</v>
      </c>
      <c r="O120" s="101" t="s">
        <v>145</v>
      </c>
      <c r="P120" s="101" t="s">
        <v>146</v>
      </c>
      <c r="Q120" s="101" t="s">
        <v>147</v>
      </c>
      <c r="R120" s="101" t="s">
        <v>148</v>
      </c>
      <c r="S120" s="101" t="s">
        <v>149</v>
      </c>
      <c r="T120" s="102" t="s">
        <v>150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151</v>
      </c>
      <c r="D121" s="40"/>
      <c r="E121" s="40"/>
      <c r="F121" s="40"/>
      <c r="G121" s="40"/>
      <c r="H121" s="40"/>
      <c r="I121" s="154"/>
      <c r="J121" s="222">
        <f>BK121</f>
        <v>0</v>
      </c>
      <c r="K121" s="40"/>
      <c r="L121" s="44"/>
      <c r="M121" s="103"/>
      <c r="N121" s="223"/>
      <c r="O121" s="104"/>
      <c r="P121" s="224">
        <f>P122</f>
        <v>0</v>
      </c>
      <c r="Q121" s="104"/>
      <c r="R121" s="224">
        <f>R122</f>
        <v>3177.3515000000002</v>
      </c>
      <c r="S121" s="104"/>
      <c r="T121" s="225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133</v>
      </c>
      <c r="BK121" s="226">
        <f>BK122</f>
        <v>0</v>
      </c>
    </row>
    <row r="122" s="12" customFormat="1" ht="25.92" customHeight="1">
      <c r="A122" s="12"/>
      <c r="B122" s="227"/>
      <c r="C122" s="228"/>
      <c r="D122" s="229" t="s">
        <v>74</v>
      </c>
      <c r="E122" s="230" t="s">
        <v>152</v>
      </c>
      <c r="F122" s="230" t="s">
        <v>153</v>
      </c>
      <c r="G122" s="228"/>
      <c r="H122" s="228"/>
      <c r="I122" s="231"/>
      <c r="J122" s="232">
        <f>BK122</f>
        <v>0</v>
      </c>
      <c r="K122" s="228"/>
      <c r="L122" s="233"/>
      <c r="M122" s="234"/>
      <c r="N122" s="235"/>
      <c r="O122" s="235"/>
      <c r="P122" s="236">
        <f>P123+P132+P149+P214</f>
        <v>0</v>
      </c>
      <c r="Q122" s="235"/>
      <c r="R122" s="236">
        <f>R123+R132+R149+R214</f>
        <v>3177.3515000000002</v>
      </c>
      <c r="S122" s="235"/>
      <c r="T122" s="237">
        <f>T123+T132+T149+T214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83</v>
      </c>
      <c r="AT122" s="239" t="s">
        <v>74</v>
      </c>
      <c r="AU122" s="239" t="s">
        <v>75</v>
      </c>
      <c r="AY122" s="238" t="s">
        <v>154</v>
      </c>
      <c r="BK122" s="240">
        <f>BK123+BK132+BK149+BK214</f>
        <v>0</v>
      </c>
    </row>
    <row r="123" s="12" customFormat="1" ht="22.8" customHeight="1">
      <c r="A123" s="12"/>
      <c r="B123" s="227"/>
      <c r="C123" s="228"/>
      <c r="D123" s="229" t="s">
        <v>74</v>
      </c>
      <c r="E123" s="241" t="s">
        <v>83</v>
      </c>
      <c r="F123" s="241" t="s">
        <v>155</v>
      </c>
      <c r="G123" s="228"/>
      <c r="H123" s="228"/>
      <c r="I123" s="231"/>
      <c r="J123" s="242">
        <f>BK123</f>
        <v>0</v>
      </c>
      <c r="K123" s="228"/>
      <c r="L123" s="233"/>
      <c r="M123" s="234"/>
      <c r="N123" s="235"/>
      <c r="O123" s="235"/>
      <c r="P123" s="236">
        <f>SUM(P124:P131)</f>
        <v>0</v>
      </c>
      <c r="Q123" s="235"/>
      <c r="R123" s="236">
        <f>SUM(R124:R131)</f>
        <v>9.2195</v>
      </c>
      <c r="S123" s="235"/>
      <c r="T123" s="237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74</v>
      </c>
      <c r="AU123" s="239" t="s">
        <v>83</v>
      </c>
      <c r="AY123" s="238" t="s">
        <v>154</v>
      </c>
      <c r="BK123" s="240">
        <f>SUM(BK124:BK131)</f>
        <v>0</v>
      </c>
    </row>
    <row r="124" s="2" customFormat="1" ht="21.75" customHeight="1">
      <c r="A124" s="38"/>
      <c r="B124" s="39"/>
      <c r="C124" s="243" t="s">
        <v>83</v>
      </c>
      <c r="D124" s="243" t="s">
        <v>156</v>
      </c>
      <c r="E124" s="244" t="s">
        <v>157</v>
      </c>
      <c r="F124" s="245" t="s">
        <v>158</v>
      </c>
      <c r="G124" s="246" t="s">
        <v>159</v>
      </c>
      <c r="H124" s="247">
        <v>25</v>
      </c>
      <c r="I124" s="248"/>
      <c r="J124" s="249">
        <f>ROUND(I124*H124,2)</f>
        <v>0</v>
      </c>
      <c r="K124" s="245" t="s">
        <v>160</v>
      </c>
      <c r="L124" s="250"/>
      <c r="M124" s="251" t="s">
        <v>1</v>
      </c>
      <c r="N124" s="252" t="s">
        <v>40</v>
      </c>
      <c r="O124" s="91"/>
      <c r="P124" s="253">
        <f>O124*H124</f>
        <v>0</v>
      </c>
      <c r="Q124" s="253">
        <v>0.27000000000000002</v>
      </c>
      <c r="R124" s="253">
        <f>Q124*H124</f>
        <v>6.75</v>
      </c>
      <c r="S124" s="253">
        <v>0</v>
      </c>
      <c r="T124" s="25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5" t="s">
        <v>161</v>
      </c>
      <c r="AT124" s="255" t="s">
        <v>156</v>
      </c>
      <c r="AU124" s="255" t="s">
        <v>85</v>
      </c>
      <c r="AY124" s="17" t="s">
        <v>154</v>
      </c>
      <c r="BE124" s="256">
        <f>IF(N124="základní",J124,0)</f>
        <v>0</v>
      </c>
      <c r="BF124" s="256">
        <f>IF(N124="snížená",J124,0)</f>
        <v>0</v>
      </c>
      <c r="BG124" s="256">
        <f>IF(N124="zákl. přenesená",J124,0)</f>
        <v>0</v>
      </c>
      <c r="BH124" s="256">
        <f>IF(N124="sníž. přenesená",J124,0)</f>
        <v>0</v>
      </c>
      <c r="BI124" s="256">
        <f>IF(N124="nulová",J124,0)</f>
        <v>0</v>
      </c>
      <c r="BJ124" s="17" t="s">
        <v>83</v>
      </c>
      <c r="BK124" s="256">
        <f>ROUND(I124*H124,2)</f>
        <v>0</v>
      </c>
      <c r="BL124" s="17" t="s">
        <v>162</v>
      </c>
      <c r="BM124" s="255" t="s">
        <v>578</v>
      </c>
    </row>
    <row r="125" s="13" customFormat="1">
      <c r="A125" s="13"/>
      <c r="B125" s="257"/>
      <c r="C125" s="258"/>
      <c r="D125" s="259" t="s">
        <v>164</v>
      </c>
      <c r="E125" s="260" t="s">
        <v>1</v>
      </c>
      <c r="F125" s="261" t="s">
        <v>316</v>
      </c>
      <c r="G125" s="258"/>
      <c r="H125" s="262">
        <v>25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164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154</v>
      </c>
    </row>
    <row r="126" s="14" customFormat="1">
      <c r="A126" s="14"/>
      <c r="B126" s="269"/>
      <c r="C126" s="270"/>
      <c r="D126" s="259" t="s">
        <v>164</v>
      </c>
      <c r="E126" s="271" t="s">
        <v>1</v>
      </c>
      <c r="F126" s="272" t="s">
        <v>166</v>
      </c>
      <c r="G126" s="270"/>
      <c r="H126" s="273">
        <v>25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164</v>
      </c>
      <c r="AU126" s="279" t="s">
        <v>85</v>
      </c>
      <c r="AV126" s="14" t="s">
        <v>162</v>
      </c>
      <c r="AW126" s="14" t="s">
        <v>31</v>
      </c>
      <c r="AX126" s="14" t="s">
        <v>83</v>
      </c>
      <c r="AY126" s="279" t="s">
        <v>154</v>
      </c>
    </row>
    <row r="127" s="15" customFormat="1">
      <c r="A127" s="15"/>
      <c r="B127" s="280"/>
      <c r="C127" s="281"/>
      <c r="D127" s="259" t="s">
        <v>164</v>
      </c>
      <c r="E127" s="282" t="s">
        <v>1</v>
      </c>
      <c r="F127" s="283" t="s">
        <v>167</v>
      </c>
      <c r="G127" s="281"/>
      <c r="H127" s="282" t="s">
        <v>1</v>
      </c>
      <c r="I127" s="284"/>
      <c r="J127" s="281"/>
      <c r="K127" s="281"/>
      <c r="L127" s="285"/>
      <c r="M127" s="286"/>
      <c r="N127" s="287"/>
      <c r="O127" s="287"/>
      <c r="P127" s="287"/>
      <c r="Q127" s="287"/>
      <c r="R127" s="287"/>
      <c r="S127" s="287"/>
      <c r="T127" s="28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9" t="s">
        <v>164</v>
      </c>
      <c r="AU127" s="289" t="s">
        <v>85</v>
      </c>
      <c r="AV127" s="15" t="s">
        <v>83</v>
      </c>
      <c r="AW127" s="15" t="s">
        <v>31</v>
      </c>
      <c r="AX127" s="15" t="s">
        <v>75</v>
      </c>
      <c r="AY127" s="289" t="s">
        <v>154</v>
      </c>
    </row>
    <row r="128" s="2" customFormat="1" ht="21.75" customHeight="1">
      <c r="A128" s="38"/>
      <c r="B128" s="39"/>
      <c r="C128" s="243" t="s">
        <v>85</v>
      </c>
      <c r="D128" s="243" t="s">
        <v>156</v>
      </c>
      <c r="E128" s="244" t="s">
        <v>168</v>
      </c>
      <c r="F128" s="245" t="s">
        <v>169</v>
      </c>
      <c r="G128" s="246" t="s">
        <v>170</v>
      </c>
      <c r="H128" s="247">
        <v>50</v>
      </c>
      <c r="I128" s="248"/>
      <c r="J128" s="249">
        <f>ROUND(I128*H128,2)</f>
        <v>0</v>
      </c>
      <c r="K128" s="245" t="s">
        <v>160</v>
      </c>
      <c r="L128" s="250"/>
      <c r="M128" s="251" t="s">
        <v>1</v>
      </c>
      <c r="N128" s="252" t="s">
        <v>40</v>
      </c>
      <c r="O128" s="91"/>
      <c r="P128" s="253">
        <f>O128*H128</f>
        <v>0</v>
      </c>
      <c r="Q128" s="253">
        <v>0.049390000000000003</v>
      </c>
      <c r="R128" s="253">
        <f>Q128*H128</f>
        <v>2.4695</v>
      </c>
      <c r="S128" s="253">
        <v>0</v>
      </c>
      <c r="T128" s="25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5" t="s">
        <v>161</v>
      </c>
      <c r="AT128" s="255" t="s">
        <v>156</v>
      </c>
      <c r="AU128" s="255" t="s">
        <v>85</v>
      </c>
      <c r="AY128" s="17" t="s">
        <v>154</v>
      </c>
      <c r="BE128" s="256">
        <f>IF(N128="základní",J128,0)</f>
        <v>0</v>
      </c>
      <c r="BF128" s="256">
        <f>IF(N128="snížená",J128,0)</f>
        <v>0</v>
      </c>
      <c r="BG128" s="256">
        <f>IF(N128="zákl. přenesená",J128,0)</f>
        <v>0</v>
      </c>
      <c r="BH128" s="256">
        <f>IF(N128="sníž. přenesená",J128,0)</f>
        <v>0</v>
      </c>
      <c r="BI128" s="256">
        <f>IF(N128="nulová",J128,0)</f>
        <v>0</v>
      </c>
      <c r="BJ128" s="17" t="s">
        <v>83</v>
      </c>
      <c r="BK128" s="256">
        <f>ROUND(I128*H128,2)</f>
        <v>0</v>
      </c>
      <c r="BL128" s="17" t="s">
        <v>162</v>
      </c>
      <c r="BM128" s="255" t="s">
        <v>579</v>
      </c>
    </row>
    <row r="129" s="13" customFormat="1">
      <c r="A129" s="13"/>
      <c r="B129" s="257"/>
      <c r="C129" s="258"/>
      <c r="D129" s="259" t="s">
        <v>164</v>
      </c>
      <c r="E129" s="260" t="s">
        <v>1</v>
      </c>
      <c r="F129" s="261" t="s">
        <v>580</v>
      </c>
      <c r="G129" s="258"/>
      <c r="H129" s="262">
        <v>50</v>
      </c>
      <c r="I129" s="263"/>
      <c r="J129" s="258"/>
      <c r="K129" s="258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164</v>
      </c>
      <c r="AU129" s="268" t="s">
        <v>85</v>
      </c>
      <c r="AV129" s="13" t="s">
        <v>85</v>
      </c>
      <c r="AW129" s="13" t="s">
        <v>31</v>
      </c>
      <c r="AX129" s="13" t="s">
        <v>75</v>
      </c>
      <c r="AY129" s="268" t="s">
        <v>154</v>
      </c>
    </row>
    <row r="130" s="14" customFormat="1">
      <c r="A130" s="14"/>
      <c r="B130" s="269"/>
      <c r="C130" s="270"/>
      <c r="D130" s="259" t="s">
        <v>164</v>
      </c>
      <c r="E130" s="271" t="s">
        <v>1</v>
      </c>
      <c r="F130" s="272" t="s">
        <v>166</v>
      </c>
      <c r="G130" s="270"/>
      <c r="H130" s="273">
        <v>50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9" t="s">
        <v>164</v>
      </c>
      <c r="AU130" s="279" t="s">
        <v>85</v>
      </c>
      <c r="AV130" s="14" t="s">
        <v>162</v>
      </c>
      <c r="AW130" s="14" t="s">
        <v>31</v>
      </c>
      <c r="AX130" s="14" t="s">
        <v>83</v>
      </c>
      <c r="AY130" s="279" t="s">
        <v>154</v>
      </c>
    </row>
    <row r="131" s="15" customFormat="1">
      <c r="A131" s="15"/>
      <c r="B131" s="280"/>
      <c r="C131" s="281"/>
      <c r="D131" s="259" t="s">
        <v>164</v>
      </c>
      <c r="E131" s="282" t="s">
        <v>1</v>
      </c>
      <c r="F131" s="283" t="s">
        <v>167</v>
      </c>
      <c r="G131" s="281"/>
      <c r="H131" s="282" t="s">
        <v>1</v>
      </c>
      <c r="I131" s="284"/>
      <c r="J131" s="281"/>
      <c r="K131" s="281"/>
      <c r="L131" s="285"/>
      <c r="M131" s="286"/>
      <c r="N131" s="287"/>
      <c r="O131" s="287"/>
      <c r="P131" s="287"/>
      <c r="Q131" s="287"/>
      <c r="R131" s="287"/>
      <c r="S131" s="287"/>
      <c r="T131" s="28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9" t="s">
        <v>164</v>
      </c>
      <c r="AU131" s="289" t="s">
        <v>85</v>
      </c>
      <c r="AV131" s="15" t="s">
        <v>83</v>
      </c>
      <c r="AW131" s="15" t="s">
        <v>31</v>
      </c>
      <c r="AX131" s="15" t="s">
        <v>75</v>
      </c>
      <c r="AY131" s="289" t="s">
        <v>154</v>
      </c>
    </row>
    <row r="132" s="12" customFormat="1" ht="22.8" customHeight="1">
      <c r="A132" s="12"/>
      <c r="B132" s="227"/>
      <c r="C132" s="228"/>
      <c r="D132" s="229" t="s">
        <v>74</v>
      </c>
      <c r="E132" s="241" t="s">
        <v>85</v>
      </c>
      <c r="F132" s="241" t="s">
        <v>173</v>
      </c>
      <c r="G132" s="228"/>
      <c r="H132" s="228"/>
      <c r="I132" s="231"/>
      <c r="J132" s="242">
        <f>BK132</f>
        <v>0</v>
      </c>
      <c r="K132" s="228"/>
      <c r="L132" s="233"/>
      <c r="M132" s="234"/>
      <c r="N132" s="235"/>
      <c r="O132" s="235"/>
      <c r="P132" s="236">
        <f>SUM(P133:P148)</f>
        <v>0</v>
      </c>
      <c r="Q132" s="235"/>
      <c r="R132" s="236">
        <f>SUM(R133:R148)</f>
        <v>3168.1320000000001</v>
      </c>
      <c r="S132" s="235"/>
      <c r="T132" s="237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8" t="s">
        <v>83</v>
      </c>
      <c r="AT132" s="239" t="s">
        <v>74</v>
      </c>
      <c r="AU132" s="239" t="s">
        <v>83</v>
      </c>
      <c r="AY132" s="238" t="s">
        <v>154</v>
      </c>
      <c r="BK132" s="240">
        <f>SUM(BK133:BK148)</f>
        <v>0</v>
      </c>
    </row>
    <row r="133" s="2" customFormat="1" ht="21.75" customHeight="1">
      <c r="A133" s="38"/>
      <c r="B133" s="39"/>
      <c r="C133" s="243" t="s">
        <v>174</v>
      </c>
      <c r="D133" s="243" t="s">
        <v>156</v>
      </c>
      <c r="E133" s="244" t="s">
        <v>184</v>
      </c>
      <c r="F133" s="245" t="s">
        <v>185</v>
      </c>
      <c r="G133" s="246" t="s">
        <v>159</v>
      </c>
      <c r="H133" s="247">
        <v>50</v>
      </c>
      <c r="I133" s="248"/>
      <c r="J133" s="249">
        <f>ROUND(I133*H133,2)</f>
        <v>0</v>
      </c>
      <c r="K133" s="245" t="s">
        <v>160</v>
      </c>
      <c r="L133" s="250"/>
      <c r="M133" s="251" t="s">
        <v>1</v>
      </c>
      <c r="N133" s="252" t="s">
        <v>40</v>
      </c>
      <c r="O133" s="91"/>
      <c r="P133" s="253">
        <f>O133*H133</f>
        <v>0</v>
      </c>
      <c r="Q133" s="253">
        <v>0.00018000000000000001</v>
      </c>
      <c r="R133" s="253">
        <f>Q133*H133</f>
        <v>0.0090000000000000011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161</v>
      </c>
      <c r="AT133" s="255" t="s">
        <v>156</v>
      </c>
      <c r="AU133" s="255" t="s">
        <v>85</v>
      </c>
      <c r="AY133" s="17" t="s">
        <v>154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83</v>
      </c>
      <c r="BK133" s="256">
        <f>ROUND(I133*H133,2)</f>
        <v>0</v>
      </c>
      <c r="BL133" s="17" t="s">
        <v>162</v>
      </c>
      <c r="BM133" s="255" t="s">
        <v>581</v>
      </c>
    </row>
    <row r="134" s="15" customFormat="1">
      <c r="A134" s="15"/>
      <c r="B134" s="280"/>
      <c r="C134" s="281"/>
      <c r="D134" s="259" t="s">
        <v>164</v>
      </c>
      <c r="E134" s="282" t="s">
        <v>1</v>
      </c>
      <c r="F134" s="283" t="s">
        <v>582</v>
      </c>
      <c r="G134" s="281"/>
      <c r="H134" s="282" t="s">
        <v>1</v>
      </c>
      <c r="I134" s="284"/>
      <c r="J134" s="281"/>
      <c r="K134" s="281"/>
      <c r="L134" s="285"/>
      <c r="M134" s="286"/>
      <c r="N134" s="287"/>
      <c r="O134" s="287"/>
      <c r="P134" s="287"/>
      <c r="Q134" s="287"/>
      <c r="R134" s="287"/>
      <c r="S134" s="287"/>
      <c r="T134" s="28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9" t="s">
        <v>164</v>
      </c>
      <c r="AU134" s="289" t="s">
        <v>85</v>
      </c>
      <c r="AV134" s="15" t="s">
        <v>83</v>
      </c>
      <c r="AW134" s="15" t="s">
        <v>31</v>
      </c>
      <c r="AX134" s="15" t="s">
        <v>75</v>
      </c>
      <c r="AY134" s="289" t="s">
        <v>154</v>
      </c>
    </row>
    <row r="135" s="13" customFormat="1">
      <c r="A135" s="13"/>
      <c r="B135" s="257"/>
      <c r="C135" s="258"/>
      <c r="D135" s="259" t="s">
        <v>164</v>
      </c>
      <c r="E135" s="260" t="s">
        <v>1</v>
      </c>
      <c r="F135" s="261" t="s">
        <v>583</v>
      </c>
      <c r="G135" s="258"/>
      <c r="H135" s="262">
        <v>50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164</v>
      </c>
      <c r="AU135" s="268" t="s">
        <v>85</v>
      </c>
      <c r="AV135" s="13" t="s">
        <v>85</v>
      </c>
      <c r="AW135" s="13" t="s">
        <v>31</v>
      </c>
      <c r="AX135" s="13" t="s">
        <v>75</v>
      </c>
      <c r="AY135" s="268" t="s">
        <v>154</v>
      </c>
    </row>
    <row r="136" s="14" customFormat="1">
      <c r="A136" s="14"/>
      <c r="B136" s="269"/>
      <c r="C136" s="270"/>
      <c r="D136" s="259" t="s">
        <v>164</v>
      </c>
      <c r="E136" s="271" t="s">
        <v>1</v>
      </c>
      <c r="F136" s="272" t="s">
        <v>166</v>
      </c>
      <c r="G136" s="270"/>
      <c r="H136" s="273">
        <v>50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9" t="s">
        <v>164</v>
      </c>
      <c r="AU136" s="279" t="s">
        <v>85</v>
      </c>
      <c r="AV136" s="14" t="s">
        <v>162</v>
      </c>
      <c r="AW136" s="14" t="s">
        <v>31</v>
      </c>
      <c r="AX136" s="14" t="s">
        <v>83</v>
      </c>
      <c r="AY136" s="279" t="s">
        <v>154</v>
      </c>
    </row>
    <row r="137" s="2" customFormat="1" ht="21.75" customHeight="1">
      <c r="A137" s="38"/>
      <c r="B137" s="39"/>
      <c r="C137" s="243" t="s">
        <v>162</v>
      </c>
      <c r="D137" s="243" t="s">
        <v>156</v>
      </c>
      <c r="E137" s="244" t="s">
        <v>192</v>
      </c>
      <c r="F137" s="245" t="s">
        <v>193</v>
      </c>
      <c r="G137" s="246" t="s">
        <v>159</v>
      </c>
      <c r="H137" s="247">
        <v>100</v>
      </c>
      <c r="I137" s="248"/>
      <c r="J137" s="249">
        <f>ROUND(I137*H137,2)</f>
        <v>0</v>
      </c>
      <c r="K137" s="245" t="s">
        <v>160</v>
      </c>
      <c r="L137" s="250"/>
      <c r="M137" s="251" t="s">
        <v>1</v>
      </c>
      <c r="N137" s="252" t="s">
        <v>40</v>
      </c>
      <c r="O137" s="91"/>
      <c r="P137" s="253">
        <f>O137*H137</f>
        <v>0</v>
      </c>
      <c r="Q137" s="253">
        <v>0.00123</v>
      </c>
      <c r="R137" s="253">
        <f>Q137*H137</f>
        <v>0.123</v>
      </c>
      <c r="S137" s="253">
        <v>0</v>
      </c>
      <c r="T137" s="25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5" t="s">
        <v>161</v>
      </c>
      <c r="AT137" s="255" t="s">
        <v>156</v>
      </c>
      <c r="AU137" s="255" t="s">
        <v>85</v>
      </c>
      <c r="AY137" s="17" t="s">
        <v>154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7" t="s">
        <v>83</v>
      </c>
      <c r="BK137" s="256">
        <f>ROUND(I137*H137,2)</f>
        <v>0</v>
      </c>
      <c r="BL137" s="17" t="s">
        <v>162</v>
      </c>
      <c r="BM137" s="255" t="s">
        <v>584</v>
      </c>
    </row>
    <row r="138" s="15" customFormat="1">
      <c r="A138" s="15"/>
      <c r="B138" s="280"/>
      <c r="C138" s="281"/>
      <c r="D138" s="259" t="s">
        <v>164</v>
      </c>
      <c r="E138" s="282" t="s">
        <v>1</v>
      </c>
      <c r="F138" s="283" t="s">
        <v>582</v>
      </c>
      <c r="G138" s="281"/>
      <c r="H138" s="282" t="s">
        <v>1</v>
      </c>
      <c r="I138" s="284"/>
      <c r="J138" s="281"/>
      <c r="K138" s="281"/>
      <c r="L138" s="285"/>
      <c r="M138" s="286"/>
      <c r="N138" s="287"/>
      <c r="O138" s="287"/>
      <c r="P138" s="287"/>
      <c r="Q138" s="287"/>
      <c r="R138" s="287"/>
      <c r="S138" s="287"/>
      <c r="T138" s="28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9" t="s">
        <v>164</v>
      </c>
      <c r="AU138" s="289" t="s">
        <v>85</v>
      </c>
      <c r="AV138" s="15" t="s">
        <v>83</v>
      </c>
      <c r="AW138" s="15" t="s">
        <v>31</v>
      </c>
      <c r="AX138" s="15" t="s">
        <v>75</v>
      </c>
      <c r="AY138" s="289" t="s">
        <v>154</v>
      </c>
    </row>
    <row r="139" s="13" customFormat="1">
      <c r="A139" s="13"/>
      <c r="B139" s="257"/>
      <c r="C139" s="258"/>
      <c r="D139" s="259" t="s">
        <v>164</v>
      </c>
      <c r="E139" s="260" t="s">
        <v>1</v>
      </c>
      <c r="F139" s="261" t="s">
        <v>585</v>
      </c>
      <c r="G139" s="258"/>
      <c r="H139" s="262">
        <v>100</v>
      </c>
      <c r="I139" s="263"/>
      <c r="J139" s="258"/>
      <c r="K139" s="258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164</v>
      </c>
      <c r="AU139" s="268" t="s">
        <v>85</v>
      </c>
      <c r="AV139" s="13" t="s">
        <v>85</v>
      </c>
      <c r="AW139" s="13" t="s">
        <v>31</v>
      </c>
      <c r="AX139" s="13" t="s">
        <v>75</v>
      </c>
      <c r="AY139" s="268" t="s">
        <v>154</v>
      </c>
    </row>
    <row r="140" s="14" customFormat="1">
      <c r="A140" s="14"/>
      <c r="B140" s="269"/>
      <c r="C140" s="270"/>
      <c r="D140" s="259" t="s">
        <v>164</v>
      </c>
      <c r="E140" s="271" t="s">
        <v>1</v>
      </c>
      <c r="F140" s="272" t="s">
        <v>166</v>
      </c>
      <c r="G140" s="270"/>
      <c r="H140" s="273">
        <v>100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9" t="s">
        <v>164</v>
      </c>
      <c r="AU140" s="279" t="s">
        <v>85</v>
      </c>
      <c r="AV140" s="14" t="s">
        <v>162</v>
      </c>
      <c r="AW140" s="14" t="s">
        <v>31</v>
      </c>
      <c r="AX140" s="14" t="s">
        <v>83</v>
      </c>
      <c r="AY140" s="279" t="s">
        <v>154</v>
      </c>
    </row>
    <row r="141" s="2" customFormat="1" ht="21.75" customHeight="1">
      <c r="A141" s="38"/>
      <c r="B141" s="39"/>
      <c r="C141" s="243" t="s">
        <v>191</v>
      </c>
      <c r="D141" s="243" t="s">
        <v>156</v>
      </c>
      <c r="E141" s="244" t="s">
        <v>175</v>
      </c>
      <c r="F141" s="245" t="s">
        <v>176</v>
      </c>
      <c r="G141" s="246" t="s">
        <v>177</v>
      </c>
      <c r="H141" s="247">
        <v>3168</v>
      </c>
      <c r="I141" s="248"/>
      <c r="J141" s="249">
        <f>ROUND(I141*H141,2)</f>
        <v>0</v>
      </c>
      <c r="K141" s="245" t="s">
        <v>160</v>
      </c>
      <c r="L141" s="250"/>
      <c r="M141" s="251" t="s">
        <v>1</v>
      </c>
      <c r="N141" s="252" t="s">
        <v>40</v>
      </c>
      <c r="O141" s="91"/>
      <c r="P141" s="253">
        <f>O141*H141</f>
        <v>0</v>
      </c>
      <c r="Q141" s="253">
        <v>1</v>
      </c>
      <c r="R141" s="253">
        <f>Q141*H141</f>
        <v>3168</v>
      </c>
      <c r="S141" s="253">
        <v>0</v>
      </c>
      <c r="T141" s="25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5" t="s">
        <v>161</v>
      </c>
      <c r="AT141" s="255" t="s">
        <v>156</v>
      </c>
      <c r="AU141" s="255" t="s">
        <v>85</v>
      </c>
      <c r="AY141" s="17" t="s">
        <v>154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7" t="s">
        <v>83</v>
      </c>
      <c r="BK141" s="256">
        <f>ROUND(I141*H141,2)</f>
        <v>0</v>
      </c>
      <c r="BL141" s="17" t="s">
        <v>162</v>
      </c>
      <c r="BM141" s="255" t="s">
        <v>586</v>
      </c>
    </row>
    <row r="142" s="15" customFormat="1">
      <c r="A142" s="15"/>
      <c r="B142" s="280"/>
      <c r="C142" s="281"/>
      <c r="D142" s="259" t="s">
        <v>164</v>
      </c>
      <c r="E142" s="282" t="s">
        <v>1</v>
      </c>
      <c r="F142" s="283" t="s">
        <v>182</v>
      </c>
      <c r="G142" s="281"/>
      <c r="H142" s="282" t="s">
        <v>1</v>
      </c>
      <c r="I142" s="284"/>
      <c r="J142" s="281"/>
      <c r="K142" s="281"/>
      <c r="L142" s="285"/>
      <c r="M142" s="286"/>
      <c r="N142" s="287"/>
      <c r="O142" s="287"/>
      <c r="P142" s="287"/>
      <c r="Q142" s="287"/>
      <c r="R142" s="287"/>
      <c r="S142" s="287"/>
      <c r="T142" s="28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9" t="s">
        <v>164</v>
      </c>
      <c r="AU142" s="289" t="s">
        <v>85</v>
      </c>
      <c r="AV142" s="15" t="s">
        <v>83</v>
      </c>
      <c r="AW142" s="15" t="s">
        <v>31</v>
      </c>
      <c r="AX142" s="15" t="s">
        <v>75</v>
      </c>
      <c r="AY142" s="289" t="s">
        <v>154</v>
      </c>
    </row>
    <row r="143" s="13" customFormat="1">
      <c r="A143" s="13"/>
      <c r="B143" s="257"/>
      <c r="C143" s="258"/>
      <c r="D143" s="259" t="s">
        <v>164</v>
      </c>
      <c r="E143" s="260" t="s">
        <v>1</v>
      </c>
      <c r="F143" s="261" t="s">
        <v>587</v>
      </c>
      <c r="G143" s="258"/>
      <c r="H143" s="262">
        <v>1836</v>
      </c>
      <c r="I143" s="263"/>
      <c r="J143" s="258"/>
      <c r="K143" s="258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164</v>
      </c>
      <c r="AU143" s="268" t="s">
        <v>85</v>
      </c>
      <c r="AV143" s="13" t="s">
        <v>85</v>
      </c>
      <c r="AW143" s="13" t="s">
        <v>31</v>
      </c>
      <c r="AX143" s="13" t="s">
        <v>75</v>
      </c>
      <c r="AY143" s="268" t="s">
        <v>154</v>
      </c>
    </row>
    <row r="144" s="15" customFormat="1">
      <c r="A144" s="15"/>
      <c r="B144" s="280"/>
      <c r="C144" s="281"/>
      <c r="D144" s="259" t="s">
        <v>164</v>
      </c>
      <c r="E144" s="282" t="s">
        <v>1</v>
      </c>
      <c r="F144" s="283" t="s">
        <v>588</v>
      </c>
      <c r="G144" s="281"/>
      <c r="H144" s="282" t="s">
        <v>1</v>
      </c>
      <c r="I144" s="284"/>
      <c r="J144" s="281"/>
      <c r="K144" s="281"/>
      <c r="L144" s="285"/>
      <c r="M144" s="286"/>
      <c r="N144" s="287"/>
      <c r="O144" s="287"/>
      <c r="P144" s="287"/>
      <c r="Q144" s="287"/>
      <c r="R144" s="287"/>
      <c r="S144" s="287"/>
      <c r="T144" s="28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9" t="s">
        <v>164</v>
      </c>
      <c r="AU144" s="289" t="s">
        <v>85</v>
      </c>
      <c r="AV144" s="15" t="s">
        <v>83</v>
      </c>
      <c r="AW144" s="15" t="s">
        <v>31</v>
      </c>
      <c r="AX144" s="15" t="s">
        <v>75</v>
      </c>
      <c r="AY144" s="289" t="s">
        <v>154</v>
      </c>
    </row>
    <row r="145" s="13" customFormat="1">
      <c r="A145" s="13"/>
      <c r="B145" s="257"/>
      <c r="C145" s="258"/>
      <c r="D145" s="259" t="s">
        <v>164</v>
      </c>
      <c r="E145" s="260" t="s">
        <v>1</v>
      </c>
      <c r="F145" s="261" t="s">
        <v>589</v>
      </c>
      <c r="G145" s="258"/>
      <c r="H145" s="262">
        <v>1224</v>
      </c>
      <c r="I145" s="263"/>
      <c r="J145" s="258"/>
      <c r="K145" s="258"/>
      <c r="L145" s="264"/>
      <c r="M145" s="265"/>
      <c r="N145" s="266"/>
      <c r="O145" s="266"/>
      <c r="P145" s="266"/>
      <c r="Q145" s="266"/>
      <c r="R145" s="266"/>
      <c r="S145" s="266"/>
      <c r="T145" s="26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8" t="s">
        <v>164</v>
      </c>
      <c r="AU145" s="268" t="s">
        <v>85</v>
      </c>
      <c r="AV145" s="13" t="s">
        <v>85</v>
      </c>
      <c r="AW145" s="13" t="s">
        <v>31</v>
      </c>
      <c r="AX145" s="13" t="s">
        <v>75</v>
      </c>
      <c r="AY145" s="268" t="s">
        <v>154</v>
      </c>
    </row>
    <row r="146" s="15" customFormat="1">
      <c r="A146" s="15"/>
      <c r="B146" s="280"/>
      <c r="C146" s="281"/>
      <c r="D146" s="259" t="s">
        <v>164</v>
      </c>
      <c r="E146" s="282" t="s">
        <v>1</v>
      </c>
      <c r="F146" s="283" t="s">
        <v>590</v>
      </c>
      <c r="G146" s="281"/>
      <c r="H146" s="282" t="s">
        <v>1</v>
      </c>
      <c r="I146" s="284"/>
      <c r="J146" s="281"/>
      <c r="K146" s="281"/>
      <c r="L146" s="285"/>
      <c r="M146" s="286"/>
      <c r="N146" s="287"/>
      <c r="O146" s="287"/>
      <c r="P146" s="287"/>
      <c r="Q146" s="287"/>
      <c r="R146" s="287"/>
      <c r="S146" s="287"/>
      <c r="T146" s="28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9" t="s">
        <v>164</v>
      </c>
      <c r="AU146" s="289" t="s">
        <v>85</v>
      </c>
      <c r="AV146" s="15" t="s">
        <v>83</v>
      </c>
      <c r="AW146" s="15" t="s">
        <v>31</v>
      </c>
      <c r="AX146" s="15" t="s">
        <v>75</v>
      </c>
      <c r="AY146" s="289" t="s">
        <v>154</v>
      </c>
    </row>
    <row r="147" s="13" customFormat="1">
      <c r="A147" s="13"/>
      <c r="B147" s="257"/>
      <c r="C147" s="258"/>
      <c r="D147" s="259" t="s">
        <v>164</v>
      </c>
      <c r="E147" s="260" t="s">
        <v>1</v>
      </c>
      <c r="F147" s="261" t="s">
        <v>591</v>
      </c>
      <c r="G147" s="258"/>
      <c r="H147" s="262">
        <v>108</v>
      </c>
      <c r="I147" s="263"/>
      <c r="J147" s="258"/>
      <c r="K147" s="258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164</v>
      </c>
      <c r="AU147" s="268" t="s">
        <v>85</v>
      </c>
      <c r="AV147" s="13" t="s">
        <v>85</v>
      </c>
      <c r="AW147" s="13" t="s">
        <v>31</v>
      </c>
      <c r="AX147" s="13" t="s">
        <v>75</v>
      </c>
      <c r="AY147" s="268" t="s">
        <v>154</v>
      </c>
    </row>
    <row r="148" s="14" customFormat="1">
      <c r="A148" s="14"/>
      <c r="B148" s="269"/>
      <c r="C148" s="270"/>
      <c r="D148" s="259" t="s">
        <v>164</v>
      </c>
      <c r="E148" s="271" t="s">
        <v>1</v>
      </c>
      <c r="F148" s="272" t="s">
        <v>166</v>
      </c>
      <c r="G148" s="270"/>
      <c r="H148" s="273">
        <v>3168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164</v>
      </c>
      <c r="AU148" s="279" t="s">
        <v>85</v>
      </c>
      <c r="AV148" s="14" t="s">
        <v>162</v>
      </c>
      <c r="AW148" s="14" t="s">
        <v>31</v>
      </c>
      <c r="AX148" s="14" t="s">
        <v>83</v>
      </c>
      <c r="AY148" s="279" t="s">
        <v>154</v>
      </c>
    </row>
    <row r="149" s="12" customFormat="1" ht="22.8" customHeight="1">
      <c r="A149" s="12"/>
      <c r="B149" s="227"/>
      <c r="C149" s="228"/>
      <c r="D149" s="229" t="s">
        <v>74</v>
      </c>
      <c r="E149" s="241" t="s">
        <v>191</v>
      </c>
      <c r="F149" s="241" t="s">
        <v>196</v>
      </c>
      <c r="G149" s="228"/>
      <c r="H149" s="228"/>
      <c r="I149" s="231"/>
      <c r="J149" s="242">
        <f>BK149</f>
        <v>0</v>
      </c>
      <c r="K149" s="228"/>
      <c r="L149" s="233"/>
      <c r="M149" s="234"/>
      <c r="N149" s="235"/>
      <c r="O149" s="235"/>
      <c r="P149" s="236">
        <f>SUM(P150:P213)</f>
        <v>0</v>
      </c>
      <c r="Q149" s="235"/>
      <c r="R149" s="236">
        <f>SUM(R150:R213)</f>
        <v>0</v>
      </c>
      <c r="S149" s="235"/>
      <c r="T149" s="237">
        <f>SUM(T150:T213)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8" t="s">
        <v>83</v>
      </c>
      <c r="AT149" s="239" t="s">
        <v>74</v>
      </c>
      <c r="AU149" s="239" t="s">
        <v>83</v>
      </c>
      <c r="AY149" s="238" t="s">
        <v>154</v>
      </c>
      <c r="BK149" s="240">
        <f>SUM(BK150:BK213)</f>
        <v>0</v>
      </c>
    </row>
    <row r="150" s="2" customFormat="1" ht="134.25" customHeight="1">
      <c r="A150" s="38"/>
      <c r="B150" s="39"/>
      <c r="C150" s="290" t="s">
        <v>197</v>
      </c>
      <c r="D150" s="290" t="s">
        <v>198</v>
      </c>
      <c r="E150" s="291" t="s">
        <v>592</v>
      </c>
      <c r="F150" s="292" t="s">
        <v>593</v>
      </c>
      <c r="G150" s="293" t="s">
        <v>159</v>
      </c>
      <c r="H150" s="294">
        <v>25</v>
      </c>
      <c r="I150" s="295"/>
      <c r="J150" s="296">
        <f>ROUND(I150*H150,2)</f>
        <v>0</v>
      </c>
      <c r="K150" s="292" t="s">
        <v>160</v>
      </c>
      <c r="L150" s="44"/>
      <c r="M150" s="297" t="s">
        <v>1</v>
      </c>
      <c r="N150" s="298" t="s">
        <v>40</v>
      </c>
      <c r="O150" s="91"/>
      <c r="P150" s="253">
        <f>O150*H150</f>
        <v>0</v>
      </c>
      <c r="Q150" s="253">
        <v>0</v>
      </c>
      <c r="R150" s="253">
        <f>Q150*H150</f>
        <v>0</v>
      </c>
      <c r="S150" s="253">
        <v>0</v>
      </c>
      <c r="T150" s="25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5" t="s">
        <v>162</v>
      </c>
      <c r="AT150" s="255" t="s">
        <v>198</v>
      </c>
      <c r="AU150" s="255" t="s">
        <v>85</v>
      </c>
      <c r="AY150" s="17" t="s">
        <v>154</v>
      </c>
      <c r="BE150" s="256">
        <f>IF(N150="základní",J150,0)</f>
        <v>0</v>
      </c>
      <c r="BF150" s="256">
        <f>IF(N150="snížená",J150,0)</f>
        <v>0</v>
      </c>
      <c r="BG150" s="256">
        <f>IF(N150="zákl. přenesená",J150,0)</f>
        <v>0</v>
      </c>
      <c r="BH150" s="256">
        <f>IF(N150="sníž. přenesená",J150,0)</f>
        <v>0</v>
      </c>
      <c r="BI150" s="256">
        <f>IF(N150="nulová",J150,0)</f>
        <v>0</v>
      </c>
      <c r="BJ150" s="17" t="s">
        <v>83</v>
      </c>
      <c r="BK150" s="256">
        <f>ROUND(I150*H150,2)</f>
        <v>0</v>
      </c>
      <c r="BL150" s="17" t="s">
        <v>162</v>
      </c>
      <c r="BM150" s="255" t="s">
        <v>594</v>
      </c>
    </row>
    <row r="151" s="2" customFormat="1">
      <c r="A151" s="38"/>
      <c r="B151" s="39"/>
      <c r="C151" s="40"/>
      <c r="D151" s="259" t="s">
        <v>202</v>
      </c>
      <c r="E151" s="40"/>
      <c r="F151" s="299" t="s">
        <v>266</v>
      </c>
      <c r="G151" s="40"/>
      <c r="H151" s="40"/>
      <c r="I151" s="154"/>
      <c r="J151" s="40"/>
      <c r="K151" s="40"/>
      <c r="L151" s="44"/>
      <c r="M151" s="300"/>
      <c r="N151" s="30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202</v>
      </c>
      <c r="AU151" s="17" t="s">
        <v>85</v>
      </c>
    </row>
    <row r="152" s="15" customFormat="1">
      <c r="A152" s="15"/>
      <c r="B152" s="280"/>
      <c r="C152" s="281"/>
      <c r="D152" s="259" t="s">
        <v>164</v>
      </c>
      <c r="E152" s="282" t="s">
        <v>1</v>
      </c>
      <c r="F152" s="283" t="s">
        <v>582</v>
      </c>
      <c r="G152" s="281"/>
      <c r="H152" s="282" t="s">
        <v>1</v>
      </c>
      <c r="I152" s="284"/>
      <c r="J152" s="281"/>
      <c r="K152" s="281"/>
      <c r="L152" s="285"/>
      <c r="M152" s="286"/>
      <c r="N152" s="287"/>
      <c r="O152" s="287"/>
      <c r="P152" s="287"/>
      <c r="Q152" s="287"/>
      <c r="R152" s="287"/>
      <c r="S152" s="287"/>
      <c r="T152" s="28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9" t="s">
        <v>164</v>
      </c>
      <c r="AU152" s="289" t="s">
        <v>85</v>
      </c>
      <c r="AV152" s="15" t="s">
        <v>83</v>
      </c>
      <c r="AW152" s="15" t="s">
        <v>31</v>
      </c>
      <c r="AX152" s="15" t="s">
        <v>75</v>
      </c>
      <c r="AY152" s="289" t="s">
        <v>154</v>
      </c>
    </row>
    <row r="153" s="13" customFormat="1">
      <c r="A153" s="13"/>
      <c r="B153" s="257"/>
      <c r="C153" s="258"/>
      <c r="D153" s="259" t="s">
        <v>164</v>
      </c>
      <c r="E153" s="260" t="s">
        <v>1</v>
      </c>
      <c r="F153" s="261" t="s">
        <v>316</v>
      </c>
      <c r="G153" s="258"/>
      <c r="H153" s="262">
        <v>25</v>
      </c>
      <c r="I153" s="263"/>
      <c r="J153" s="258"/>
      <c r="K153" s="258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164</v>
      </c>
      <c r="AU153" s="268" t="s">
        <v>85</v>
      </c>
      <c r="AV153" s="13" t="s">
        <v>85</v>
      </c>
      <c r="AW153" s="13" t="s">
        <v>31</v>
      </c>
      <c r="AX153" s="13" t="s">
        <v>75</v>
      </c>
      <c r="AY153" s="268" t="s">
        <v>154</v>
      </c>
    </row>
    <row r="154" s="14" customFormat="1">
      <c r="A154" s="14"/>
      <c r="B154" s="269"/>
      <c r="C154" s="270"/>
      <c r="D154" s="259" t="s">
        <v>164</v>
      </c>
      <c r="E154" s="271" t="s">
        <v>1</v>
      </c>
      <c r="F154" s="272" t="s">
        <v>166</v>
      </c>
      <c r="G154" s="270"/>
      <c r="H154" s="273">
        <v>25</v>
      </c>
      <c r="I154" s="274"/>
      <c r="J154" s="270"/>
      <c r="K154" s="270"/>
      <c r="L154" s="275"/>
      <c r="M154" s="276"/>
      <c r="N154" s="277"/>
      <c r="O154" s="277"/>
      <c r="P154" s="277"/>
      <c r="Q154" s="277"/>
      <c r="R154" s="277"/>
      <c r="S154" s="277"/>
      <c r="T154" s="27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9" t="s">
        <v>164</v>
      </c>
      <c r="AU154" s="279" t="s">
        <v>85</v>
      </c>
      <c r="AV154" s="14" t="s">
        <v>162</v>
      </c>
      <c r="AW154" s="14" t="s">
        <v>31</v>
      </c>
      <c r="AX154" s="14" t="s">
        <v>83</v>
      </c>
      <c r="AY154" s="279" t="s">
        <v>154</v>
      </c>
    </row>
    <row r="155" s="2" customFormat="1" ht="33" customHeight="1">
      <c r="A155" s="38"/>
      <c r="B155" s="39"/>
      <c r="C155" s="290" t="s">
        <v>206</v>
      </c>
      <c r="D155" s="290" t="s">
        <v>198</v>
      </c>
      <c r="E155" s="291" t="s">
        <v>279</v>
      </c>
      <c r="F155" s="292" t="s">
        <v>280</v>
      </c>
      <c r="G155" s="293" t="s">
        <v>159</v>
      </c>
      <c r="H155" s="294">
        <v>25</v>
      </c>
      <c r="I155" s="295"/>
      <c r="J155" s="296">
        <f>ROUND(I155*H155,2)</f>
        <v>0</v>
      </c>
      <c r="K155" s="292" t="s">
        <v>160</v>
      </c>
      <c r="L155" s="44"/>
      <c r="M155" s="297" t="s">
        <v>1</v>
      </c>
      <c r="N155" s="298" t="s">
        <v>40</v>
      </c>
      <c r="O155" s="91"/>
      <c r="P155" s="253">
        <f>O155*H155</f>
        <v>0</v>
      </c>
      <c r="Q155" s="253">
        <v>0</v>
      </c>
      <c r="R155" s="253">
        <f>Q155*H155</f>
        <v>0</v>
      </c>
      <c r="S155" s="253">
        <v>0</v>
      </c>
      <c r="T155" s="25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5" t="s">
        <v>162</v>
      </c>
      <c r="AT155" s="255" t="s">
        <v>198</v>
      </c>
      <c r="AU155" s="255" t="s">
        <v>85</v>
      </c>
      <c r="AY155" s="17" t="s">
        <v>154</v>
      </c>
      <c r="BE155" s="256">
        <f>IF(N155="základní",J155,0)</f>
        <v>0</v>
      </c>
      <c r="BF155" s="256">
        <f>IF(N155="snížená",J155,0)</f>
        <v>0</v>
      </c>
      <c r="BG155" s="256">
        <f>IF(N155="zákl. přenesená",J155,0)</f>
        <v>0</v>
      </c>
      <c r="BH155" s="256">
        <f>IF(N155="sníž. přenesená",J155,0)</f>
        <v>0</v>
      </c>
      <c r="BI155" s="256">
        <f>IF(N155="nulová",J155,0)</f>
        <v>0</v>
      </c>
      <c r="BJ155" s="17" t="s">
        <v>83</v>
      </c>
      <c r="BK155" s="256">
        <f>ROUND(I155*H155,2)</f>
        <v>0</v>
      </c>
      <c r="BL155" s="17" t="s">
        <v>162</v>
      </c>
      <c r="BM155" s="255" t="s">
        <v>595</v>
      </c>
    </row>
    <row r="156" s="2" customFormat="1">
      <c r="A156" s="38"/>
      <c r="B156" s="39"/>
      <c r="C156" s="40"/>
      <c r="D156" s="259" t="s">
        <v>202</v>
      </c>
      <c r="E156" s="40"/>
      <c r="F156" s="299" t="s">
        <v>282</v>
      </c>
      <c r="G156" s="40"/>
      <c r="H156" s="40"/>
      <c r="I156" s="154"/>
      <c r="J156" s="40"/>
      <c r="K156" s="40"/>
      <c r="L156" s="44"/>
      <c r="M156" s="300"/>
      <c r="N156" s="30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202</v>
      </c>
      <c r="AU156" s="17" t="s">
        <v>85</v>
      </c>
    </row>
    <row r="157" s="15" customFormat="1">
      <c r="A157" s="15"/>
      <c r="B157" s="280"/>
      <c r="C157" s="281"/>
      <c r="D157" s="259" t="s">
        <v>164</v>
      </c>
      <c r="E157" s="282" t="s">
        <v>1</v>
      </c>
      <c r="F157" s="283" t="s">
        <v>582</v>
      </c>
      <c r="G157" s="281"/>
      <c r="H157" s="282" t="s">
        <v>1</v>
      </c>
      <c r="I157" s="284"/>
      <c r="J157" s="281"/>
      <c r="K157" s="281"/>
      <c r="L157" s="285"/>
      <c r="M157" s="286"/>
      <c r="N157" s="287"/>
      <c r="O157" s="287"/>
      <c r="P157" s="287"/>
      <c r="Q157" s="287"/>
      <c r="R157" s="287"/>
      <c r="S157" s="287"/>
      <c r="T157" s="28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9" t="s">
        <v>164</v>
      </c>
      <c r="AU157" s="289" t="s">
        <v>85</v>
      </c>
      <c r="AV157" s="15" t="s">
        <v>83</v>
      </c>
      <c r="AW157" s="15" t="s">
        <v>31</v>
      </c>
      <c r="AX157" s="15" t="s">
        <v>75</v>
      </c>
      <c r="AY157" s="289" t="s">
        <v>154</v>
      </c>
    </row>
    <row r="158" s="13" customFormat="1">
      <c r="A158" s="13"/>
      <c r="B158" s="257"/>
      <c r="C158" s="258"/>
      <c r="D158" s="259" t="s">
        <v>164</v>
      </c>
      <c r="E158" s="260" t="s">
        <v>1</v>
      </c>
      <c r="F158" s="261" t="s">
        <v>316</v>
      </c>
      <c r="G158" s="258"/>
      <c r="H158" s="262">
        <v>25</v>
      </c>
      <c r="I158" s="263"/>
      <c r="J158" s="258"/>
      <c r="K158" s="258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164</v>
      </c>
      <c r="AU158" s="268" t="s">
        <v>85</v>
      </c>
      <c r="AV158" s="13" t="s">
        <v>85</v>
      </c>
      <c r="AW158" s="13" t="s">
        <v>31</v>
      </c>
      <c r="AX158" s="13" t="s">
        <v>75</v>
      </c>
      <c r="AY158" s="268" t="s">
        <v>154</v>
      </c>
    </row>
    <row r="159" s="14" customFormat="1">
      <c r="A159" s="14"/>
      <c r="B159" s="269"/>
      <c r="C159" s="270"/>
      <c r="D159" s="259" t="s">
        <v>164</v>
      </c>
      <c r="E159" s="271" t="s">
        <v>1</v>
      </c>
      <c r="F159" s="272" t="s">
        <v>166</v>
      </c>
      <c r="G159" s="270"/>
      <c r="H159" s="273">
        <v>25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164</v>
      </c>
      <c r="AU159" s="279" t="s">
        <v>85</v>
      </c>
      <c r="AV159" s="14" t="s">
        <v>162</v>
      </c>
      <c r="AW159" s="14" t="s">
        <v>31</v>
      </c>
      <c r="AX159" s="14" t="s">
        <v>83</v>
      </c>
      <c r="AY159" s="279" t="s">
        <v>154</v>
      </c>
    </row>
    <row r="160" s="2" customFormat="1" ht="111.75" customHeight="1">
      <c r="A160" s="38"/>
      <c r="B160" s="39"/>
      <c r="C160" s="290" t="s">
        <v>161</v>
      </c>
      <c r="D160" s="290" t="s">
        <v>198</v>
      </c>
      <c r="E160" s="291" t="s">
        <v>596</v>
      </c>
      <c r="F160" s="292" t="s">
        <v>597</v>
      </c>
      <c r="G160" s="293" t="s">
        <v>209</v>
      </c>
      <c r="H160" s="294">
        <v>60</v>
      </c>
      <c r="I160" s="295"/>
      <c r="J160" s="296">
        <f>ROUND(I160*H160,2)</f>
        <v>0</v>
      </c>
      <c r="K160" s="292" t="s">
        <v>160</v>
      </c>
      <c r="L160" s="44"/>
      <c r="M160" s="297" t="s">
        <v>1</v>
      </c>
      <c r="N160" s="298" t="s">
        <v>40</v>
      </c>
      <c r="O160" s="91"/>
      <c r="P160" s="253">
        <f>O160*H160</f>
        <v>0</v>
      </c>
      <c r="Q160" s="253">
        <v>0</v>
      </c>
      <c r="R160" s="253">
        <f>Q160*H160</f>
        <v>0</v>
      </c>
      <c r="S160" s="253">
        <v>0</v>
      </c>
      <c r="T160" s="25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5" t="s">
        <v>162</v>
      </c>
      <c r="AT160" s="255" t="s">
        <v>198</v>
      </c>
      <c r="AU160" s="255" t="s">
        <v>85</v>
      </c>
      <c r="AY160" s="17" t="s">
        <v>154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7" t="s">
        <v>83</v>
      </c>
      <c r="BK160" s="256">
        <f>ROUND(I160*H160,2)</f>
        <v>0</v>
      </c>
      <c r="BL160" s="17" t="s">
        <v>162</v>
      </c>
      <c r="BM160" s="255" t="s">
        <v>598</v>
      </c>
    </row>
    <row r="161" s="2" customFormat="1">
      <c r="A161" s="38"/>
      <c r="B161" s="39"/>
      <c r="C161" s="40"/>
      <c r="D161" s="259" t="s">
        <v>202</v>
      </c>
      <c r="E161" s="40"/>
      <c r="F161" s="299" t="s">
        <v>234</v>
      </c>
      <c r="G161" s="40"/>
      <c r="H161" s="40"/>
      <c r="I161" s="154"/>
      <c r="J161" s="40"/>
      <c r="K161" s="40"/>
      <c r="L161" s="44"/>
      <c r="M161" s="300"/>
      <c r="N161" s="30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202</v>
      </c>
      <c r="AU161" s="17" t="s">
        <v>85</v>
      </c>
    </row>
    <row r="162" s="15" customFormat="1">
      <c r="A162" s="15"/>
      <c r="B162" s="280"/>
      <c r="C162" s="281"/>
      <c r="D162" s="259" t="s">
        <v>164</v>
      </c>
      <c r="E162" s="282" t="s">
        <v>1</v>
      </c>
      <c r="F162" s="283" t="s">
        <v>599</v>
      </c>
      <c r="G162" s="281"/>
      <c r="H162" s="282" t="s">
        <v>1</v>
      </c>
      <c r="I162" s="284"/>
      <c r="J162" s="281"/>
      <c r="K162" s="281"/>
      <c r="L162" s="285"/>
      <c r="M162" s="286"/>
      <c r="N162" s="287"/>
      <c r="O162" s="287"/>
      <c r="P162" s="287"/>
      <c r="Q162" s="287"/>
      <c r="R162" s="287"/>
      <c r="S162" s="287"/>
      <c r="T162" s="28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9" t="s">
        <v>164</v>
      </c>
      <c r="AU162" s="289" t="s">
        <v>85</v>
      </c>
      <c r="AV162" s="15" t="s">
        <v>83</v>
      </c>
      <c r="AW162" s="15" t="s">
        <v>31</v>
      </c>
      <c r="AX162" s="15" t="s">
        <v>75</v>
      </c>
      <c r="AY162" s="289" t="s">
        <v>154</v>
      </c>
    </row>
    <row r="163" s="13" customFormat="1">
      <c r="A163" s="13"/>
      <c r="B163" s="257"/>
      <c r="C163" s="258"/>
      <c r="D163" s="259" t="s">
        <v>164</v>
      </c>
      <c r="E163" s="260" t="s">
        <v>1</v>
      </c>
      <c r="F163" s="261" t="s">
        <v>434</v>
      </c>
      <c r="G163" s="258"/>
      <c r="H163" s="262">
        <v>60</v>
      </c>
      <c r="I163" s="263"/>
      <c r="J163" s="258"/>
      <c r="K163" s="258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164</v>
      </c>
      <c r="AU163" s="268" t="s">
        <v>85</v>
      </c>
      <c r="AV163" s="13" t="s">
        <v>85</v>
      </c>
      <c r="AW163" s="13" t="s">
        <v>31</v>
      </c>
      <c r="AX163" s="13" t="s">
        <v>75</v>
      </c>
      <c r="AY163" s="268" t="s">
        <v>154</v>
      </c>
    </row>
    <row r="164" s="14" customFormat="1">
      <c r="A164" s="14"/>
      <c r="B164" s="269"/>
      <c r="C164" s="270"/>
      <c r="D164" s="259" t="s">
        <v>164</v>
      </c>
      <c r="E164" s="271" t="s">
        <v>1</v>
      </c>
      <c r="F164" s="272" t="s">
        <v>166</v>
      </c>
      <c r="G164" s="270"/>
      <c r="H164" s="273">
        <v>60</v>
      </c>
      <c r="I164" s="274"/>
      <c r="J164" s="270"/>
      <c r="K164" s="270"/>
      <c r="L164" s="275"/>
      <c r="M164" s="276"/>
      <c r="N164" s="277"/>
      <c r="O164" s="277"/>
      <c r="P164" s="277"/>
      <c r="Q164" s="277"/>
      <c r="R164" s="277"/>
      <c r="S164" s="277"/>
      <c r="T164" s="27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9" t="s">
        <v>164</v>
      </c>
      <c r="AU164" s="279" t="s">
        <v>85</v>
      </c>
      <c r="AV164" s="14" t="s">
        <v>162</v>
      </c>
      <c r="AW164" s="14" t="s">
        <v>31</v>
      </c>
      <c r="AX164" s="14" t="s">
        <v>83</v>
      </c>
      <c r="AY164" s="279" t="s">
        <v>154</v>
      </c>
    </row>
    <row r="165" s="2" customFormat="1" ht="145.5" customHeight="1">
      <c r="A165" s="38"/>
      <c r="B165" s="39"/>
      <c r="C165" s="290" t="s">
        <v>221</v>
      </c>
      <c r="D165" s="290" t="s">
        <v>198</v>
      </c>
      <c r="E165" s="291" t="s">
        <v>244</v>
      </c>
      <c r="F165" s="292" t="s">
        <v>245</v>
      </c>
      <c r="G165" s="293" t="s">
        <v>239</v>
      </c>
      <c r="H165" s="294">
        <v>0.84999999999999998</v>
      </c>
      <c r="I165" s="295"/>
      <c r="J165" s="296">
        <f>ROUND(I165*H165,2)</f>
        <v>0</v>
      </c>
      <c r="K165" s="292" t="s">
        <v>160</v>
      </c>
      <c r="L165" s="44"/>
      <c r="M165" s="297" t="s">
        <v>1</v>
      </c>
      <c r="N165" s="298" t="s">
        <v>40</v>
      </c>
      <c r="O165" s="91"/>
      <c r="P165" s="253">
        <f>O165*H165</f>
        <v>0</v>
      </c>
      <c r="Q165" s="253">
        <v>0</v>
      </c>
      <c r="R165" s="253">
        <f>Q165*H165</f>
        <v>0</v>
      </c>
      <c r="S165" s="253">
        <v>0</v>
      </c>
      <c r="T165" s="25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5" t="s">
        <v>162</v>
      </c>
      <c r="AT165" s="255" t="s">
        <v>198</v>
      </c>
      <c r="AU165" s="255" t="s">
        <v>85</v>
      </c>
      <c r="AY165" s="17" t="s">
        <v>154</v>
      </c>
      <c r="BE165" s="256">
        <f>IF(N165="základní",J165,0)</f>
        <v>0</v>
      </c>
      <c r="BF165" s="256">
        <f>IF(N165="snížená",J165,0)</f>
        <v>0</v>
      </c>
      <c r="BG165" s="256">
        <f>IF(N165="zákl. přenesená",J165,0)</f>
        <v>0</v>
      </c>
      <c r="BH165" s="256">
        <f>IF(N165="sníž. přenesená",J165,0)</f>
        <v>0</v>
      </c>
      <c r="BI165" s="256">
        <f>IF(N165="nulová",J165,0)</f>
        <v>0</v>
      </c>
      <c r="BJ165" s="17" t="s">
        <v>83</v>
      </c>
      <c r="BK165" s="256">
        <f>ROUND(I165*H165,2)</f>
        <v>0</v>
      </c>
      <c r="BL165" s="17" t="s">
        <v>162</v>
      </c>
      <c r="BM165" s="255" t="s">
        <v>600</v>
      </c>
    </row>
    <row r="166" s="2" customFormat="1">
      <c r="A166" s="38"/>
      <c r="B166" s="39"/>
      <c r="C166" s="40"/>
      <c r="D166" s="259" t="s">
        <v>202</v>
      </c>
      <c r="E166" s="40"/>
      <c r="F166" s="299" t="s">
        <v>247</v>
      </c>
      <c r="G166" s="40"/>
      <c r="H166" s="40"/>
      <c r="I166" s="154"/>
      <c r="J166" s="40"/>
      <c r="K166" s="40"/>
      <c r="L166" s="44"/>
      <c r="M166" s="300"/>
      <c r="N166" s="30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202</v>
      </c>
      <c r="AU166" s="17" t="s">
        <v>85</v>
      </c>
    </row>
    <row r="167" s="13" customFormat="1">
      <c r="A167" s="13"/>
      <c r="B167" s="257"/>
      <c r="C167" s="258"/>
      <c r="D167" s="259" t="s">
        <v>164</v>
      </c>
      <c r="E167" s="260" t="s">
        <v>1</v>
      </c>
      <c r="F167" s="261" t="s">
        <v>601</v>
      </c>
      <c r="G167" s="258"/>
      <c r="H167" s="262">
        <v>0.84999999999999998</v>
      </c>
      <c r="I167" s="263"/>
      <c r="J167" s="258"/>
      <c r="K167" s="258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164</v>
      </c>
      <c r="AU167" s="268" t="s">
        <v>85</v>
      </c>
      <c r="AV167" s="13" t="s">
        <v>85</v>
      </c>
      <c r="AW167" s="13" t="s">
        <v>31</v>
      </c>
      <c r="AX167" s="13" t="s">
        <v>75</v>
      </c>
      <c r="AY167" s="268" t="s">
        <v>154</v>
      </c>
    </row>
    <row r="168" s="14" customFormat="1">
      <c r="A168" s="14"/>
      <c r="B168" s="269"/>
      <c r="C168" s="270"/>
      <c r="D168" s="259" t="s">
        <v>164</v>
      </c>
      <c r="E168" s="271" t="s">
        <v>1</v>
      </c>
      <c r="F168" s="272" t="s">
        <v>166</v>
      </c>
      <c r="G168" s="270"/>
      <c r="H168" s="273">
        <v>0.84999999999999998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9" t="s">
        <v>164</v>
      </c>
      <c r="AU168" s="279" t="s">
        <v>85</v>
      </c>
      <c r="AV168" s="14" t="s">
        <v>162</v>
      </c>
      <c r="AW168" s="14" t="s">
        <v>31</v>
      </c>
      <c r="AX168" s="14" t="s">
        <v>83</v>
      </c>
      <c r="AY168" s="279" t="s">
        <v>154</v>
      </c>
    </row>
    <row r="169" s="2" customFormat="1" ht="66.75" customHeight="1">
      <c r="A169" s="38"/>
      <c r="B169" s="39"/>
      <c r="C169" s="290" t="s">
        <v>110</v>
      </c>
      <c r="D169" s="290" t="s">
        <v>198</v>
      </c>
      <c r="E169" s="291" t="s">
        <v>256</v>
      </c>
      <c r="F169" s="292" t="s">
        <v>257</v>
      </c>
      <c r="G169" s="293" t="s">
        <v>209</v>
      </c>
      <c r="H169" s="294">
        <v>1760</v>
      </c>
      <c r="I169" s="295"/>
      <c r="J169" s="296">
        <f>ROUND(I169*H169,2)</f>
        <v>0</v>
      </c>
      <c r="K169" s="292" t="s">
        <v>160</v>
      </c>
      <c r="L169" s="44"/>
      <c r="M169" s="297" t="s">
        <v>1</v>
      </c>
      <c r="N169" s="298" t="s">
        <v>40</v>
      </c>
      <c r="O169" s="91"/>
      <c r="P169" s="253">
        <f>O169*H169</f>
        <v>0</v>
      </c>
      <c r="Q169" s="253">
        <v>0</v>
      </c>
      <c r="R169" s="253">
        <f>Q169*H169</f>
        <v>0</v>
      </c>
      <c r="S169" s="253">
        <v>0</v>
      </c>
      <c r="T169" s="25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5" t="s">
        <v>162</v>
      </c>
      <c r="AT169" s="255" t="s">
        <v>198</v>
      </c>
      <c r="AU169" s="255" t="s">
        <v>85</v>
      </c>
      <c r="AY169" s="17" t="s">
        <v>154</v>
      </c>
      <c r="BE169" s="256">
        <f>IF(N169="základní",J169,0)</f>
        <v>0</v>
      </c>
      <c r="BF169" s="256">
        <f>IF(N169="snížená",J169,0)</f>
        <v>0</v>
      </c>
      <c r="BG169" s="256">
        <f>IF(N169="zákl. přenesená",J169,0)</f>
        <v>0</v>
      </c>
      <c r="BH169" s="256">
        <f>IF(N169="sníž. přenesená",J169,0)</f>
        <v>0</v>
      </c>
      <c r="BI169" s="256">
        <f>IF(N169="nulová",J169,0)</f>
        <v>0</v>
      </c>
      <c r="BJ169" s="17" t="s">
        <v>83</v>
      </c>
      <c r="BK169" s="256">
        <f>ROUND(I169*H169,2)</f>
        <v>0</v>
      </c>
      <c r="BL169" s="17" t="s">
        <v>162</v>
      </c>
      <c r="BM169" s="255" t="s">
        <v>602</v>
      </c>
    </row>
    <row r="170" s="2" customFormat="1">
      <c r="A170" s="38"/>
      <c r="B170" s="39"/>
      <c r="C170" s="40"/>
      <c r="D170" s="259" t="s">
        <v>202</v>
      </c>
      <c r="E170" s="40"/>
      <c r="F170" s="299" t="s">
        <v>259</v>
      </c>
      <c r="G170" s="40"/>
      <c r="H170" s="40"/>
      <c r="I170" s="154"/>
      <c r="J170" s="40"/>
      <c r="K170" s="40"/>
      <c r="L170" s="44"/>
      <c r="M170" s="300"/>
      <c r="N170" s="30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202</v>
      </c>
      <c r="AU170" s="17" t="s">
        <v>85</v>
      </c>
    </row>
    <row r="171" s="15" customFormat="1">
      <c r="A171" s="15"/>
      <c r="B171" s="280"/>
      <c r="C171" s="281"/>
      <c r="D171" s="259" t="s">
        <v>164</v>
      </c>
      <c r="E171" s="282" t="s">
        <v>1</v>
      </c>
      <c r="F171" s="283" t="s">
        <v>179</v>
      </c>
      <c r="G171" s="281"/>
      <c r="H171" s="282" t="s">
        <v>1</v>
      </c>
      <c r="I171" s="284"/>
      <c r="J171" s="281"/>
      <c r="K171" s="281"/>
      <c r="L171" s="285"/>
      <c r="M171" s="286"/>
      <c r="N171" s="287"/>
      <c r="O171" s="287"/>
      <c r="P171" s="287"/>
      <c r="Q171" s="287"/>
      <c r="R171" s="287"/>
      <c r="S171" s="287"/>
      <c r="T171" s="28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9" t="s">
        <v>164</v>
      </c>
      <c r="AU171" s="289" t="s">
        <v>85</v>
      </c>
      <c r="AV171" s="15" t="s">
        <v>83</v>
      </c>
      <c r="AW171" s="15" t="s">
        <v>31</v>
      </c>
      <c r="AX171" s="15" t="s">
        <v>75</v>
      </c>
      <c r="AY171" s="289" t="s">
        <v>154</v>
      </c>
    </row>
    <row r="172" s="13" customFormat="1">
      <c r="A172" s="13"/>
      <c r="B172" s="257"/>
      <c r="C172" s="258"/>
      <c r="D172" s="259" t="s">
        <v>164</v>
      </c>
      <c r="E172" s="260" t="s">
        <v>1</v>
      </c>
      <c r="F172" s="261" t="s">
        <v>603</v>
      </c>
      <c r="G172" s="258"/>
      <c r="H172" s="262">
        <v>1020</v>
      </c>
      <c r="I172" s="263"/>
      <c r="J172" s="258"/>
      <c r="K172" s="258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164</v>
      </c>
      <c r="AU172" s="268" t="s">
        <v>85</v>
      </c>
      <c r="AV172" s="13" t="s">
        <v>85</v>
      </c>
      <c r="AW172" s="13" t="s">
        <v>31</v>
      </c>
      <c r="AX172" s="13" t="s">
        <v>75</v>
      </c>
      <c r="AY172" s="268" t="s">
        <v>154</v>
      </c>
    </row>
    <row r="173" s="15" customFormat="1">
      <c r="A173" s="15"/>
      <c r="B173" s="280"/>
      <c r="C173" s="281"/>
      <c r="D173" s="259" t="s">
        <v>164</v>
      </c>
      <c r="E173" s="282" t="s">
        <v>1</v>
      </c>
      <c r="F173" s="283" t="s">
        <v>604</v>
      </c>
      <c r="G173" s="281"/>
      <c r="H173" s="282" t="s">
        <v>1</v>
      </c>
      <c r="I173" s="284"/>
      <c r="J173" s="281"/>
      <c r="K173" s="281"/>
      <c r="L173" s="285"/>
      <c r="M173" s="286"/>
      <c r="N173" s="287"/>
      <c r="O173" s="287"/>
      <c r="P173" s="287"/>
      <c r="Q173" s="287"/>
      <c r="R173" s="287"/>
      <c r="S173" s="287"/>
      <c r="T173" s="28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9" t="s">
        <v>164</v>
      </c>
      <c r="AU173" s="289" t="s">
        <v>85</v>
      </c>
      <c r="AV173" s="15" t="s">
        <v>83</v>
      </c>
      <c r="AW173" s="15" t="s">
        <v>31</v>
      </c>
      <c r="AX173" s="15" t="s">
        <v>75</v>
      </c>
      <c r="AY173" s="289" t="s">
        <v>154</v>
      </c>
    </row>
    <row r="174" s="13" customFormat="1">
      <c r="A174" s="13"/>
      <c r="B174" s="257"/>
      <c r="C174" s="258"/>
      <c r="D174" s="259" t="s">
        <v>164</v>
      </c>
      <c r="E174" s="260" t="s">
        <v>1</v>
      </c>
      <c r="F174" s="261" t="s">
        <v>605</v>
      </c>
      <c r="G174" s="258"/>
      <c r="H174" s="262">
        <v>680</v>
      </c>
      <c r="I174" s="263"/>
      <c r="J174" s="258"/>
      <c r="K174" s="258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164</v>
      </c>
      <c r="AU174" s="268" t="s">
        <v>85</v>
      </c>
      <c r="AV174" s="13" t="s">
        <v>85</v>
      </c>
      <c r="AW174" s="13" t="s">
        <v>31</v>
      </c>
      <c r="AX174" s="13" t="s">
        <v>75</v>
      </c>
      <c r="AY174" s="268" t="s">
        <v>154</v>
      </c>
    </row>
    <row r="175" s="15" customFormat="1">
      <c r="A175" s="15"/>
      <c r="B175" s="280"/>
      <c r="C175" s="281"/>
      <c r="D175" s="259" t="s">
        <v>164</v>
      </c>
      <c r="E175" s="282" t="s">
        <v>1</v>
      </c>
      <c r="F175" s="283" t="s">
        <v>590</v>
      </c>
      <c r="G175" s="281"/>
      <c r="H175" s="282" t="s">
        <v>1</v>
      </c>
      <c r="I175" s="284"/>
      <c r="J175" s="281"/>
      <c r="K175" s="281"/>
      <c r="L175" s="285"/>
      <c r="M175" s="286"/>
      <c r="N175" s="287"/>
      <c r="O175" s="287"/>
      <c r="P175" s="287"/>
      <c r="Q175" s="287"/>
      <c r="R175" s="287"/>
      <c r="S175" s="287"/>
      <c r="T175" s="28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9" t="s">
        <v>164</v>
      </c>
      <c r="AU175" s="289" t="s">
        <v>85</v>
      </c>
      <c r="AV175" s="15" t="s">
        <v>83</v>
      </c>
      <c r="AW175" s="15" t="s">
        <v>31</v>
      </c>
      <c r="AX175" s="15" t="s">
        <v>75</v>
      </c>
      <c r="AY175" s="289" t="s">
        <v>154</v>
      </c>
    </row>
    <row r="176" s="13" customFormat="1">
      <c r="A176" s="13"/>
      <c r="B176" s="257"/>
      <c r="C176" s="258"/>
      <c r="D176" s="259" t="s">
        <v>164</v>
      </c>
      <c r="E176" s="260" t="s">
        <v>1</v>
      </c>
      <c r="F176" s="261" t="s">
        <v>434</v>
      </c>
      <c r="G176" s="258"/>
      <c r="H176" s="262">
        <v>60</v>
      </c>
      <c r="I176" s="263"/>
      <c r="J176" s="258"/>
      <c r="K176" s="258"/>
      <c r="L176" s="264"/>
      <c r="M176" s="265"/>
      <c r="N176" s="266"/>
      <c r="O176" s="266"/>
      <c r="P176" s="266"/>
      <c r="Q176" s="266"/>
      <c r="R176" s="266"/>
      <c r="S176" s="266"/>
      <c r="T176" s="26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8" t="s">
        <v>164</v>
      </c>
      <c r="AU176" s="268" t="s">
        <v>85</v>
      </c>
      <c r="AV176" s="13" t="s">
        <v>85</v>
      </c>
      <c r="AW176" s="13" t="s">
        <v>31</v>
      </c>
      <c r="AX176" s="13" t="s">
        <v>75</v>
      </c>
      <c r="AY176" s="268" t="s">
        <v>154</v>
      </c>
    </row>
    <row r="177" s="14" customFormat="1">
      <c r="A177" s="14"/>
      <c r="B177" s="269"/>
      <c r="C177" s="270"/>
      <c r="D177" s="259" t="s">
        <v>164</v>
      </c>
      <c r="E177" s="271" t="s">
        <v>1</v>
      </c>
      <c r="F177" s="272" t="s">
        <v>166</v>
      </c>
      <c r="G177" s="270"/>
      <c r="H177" s="273">
        <v>1760</v>
      </c>
      <c r="I177" s="274"/>
      <c r="J177" s="270"/>
      <c r="K177" s="270"/>
      <c r="L177" s="275"/>
      <c r="M177" s="276"/>
      <c r="N177" s="277"/>
      <c r="O177" s="277"/>
      <c r="P177" s="277"/>
      <c r="Q177" s="277"/>
      <c r="R177" s="277"/>
      <c r="S177" s="277"/>
      <c r="T177" s="27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9" t="s">
        <v>164</v>
      </c>
      <c r="AU177" s="279" t="s">
        <v>85</v>
      </c>
      <c r="AV177" s="14" t="s">
        <v>162</v>
      </c>
      <c r="AW177" s="14" t="s">
        <v>31</v>
      </c>
      <c r="AX177" s="14" t="s">
        <v>83</v>
      </c>
      <c r="AY177" s="279" t="s">
        <v>154</v>
      </c>
    </row>
    <row r="178" s="2" customFormat="1" ht="44.25" customHeight="1">
      <c r="A178" s="38"/>
      <c r="B178" s="39"/>
      <c r="C178" s="290" t="s">
        <v>113</v>
      </c>
      <c r="D178" s="290" t="s">
        <v>198</v>
      </c>
      <c r="E178" s="291" t="s">
        <v>286</v>
      </c>
      <c r="F178" s="292" t="s">
        <v>287</v>
      </c>
      <c r="G178" s="293" t="s">
        <v>159</v>
      </c>
      <c r="H178" s="294">
        <v>60</v>
      </c>
      <c r="I178" s="295"/>
      <c r="J178" s="296">
        <f>ROUND(I178*H178,2)</f>
        <v>0</v>
      </c>
      <c r="K178" s="292" t="s">
        <v>160</v>
      </c>
      <c r="L178" s="44"/>
      <c r="M178" s="297" t="s">
        <v>1</v>
      </c>
      <c r="N178" s="298" t="s">
        <v>40</v>
      </c>
      <c r="O178" s="91"/>
      <c r="P178" s="253">
        <f>O178*H178</f>
        <v>0</v>
      </c>
      <c r="Q178" s="253">
        <v>0</v>
      </c>
      <c r="R178" s="253">
        <f>Q178*H178</f>
        <v>0</v>
      </c>
      <c r="S178" s="253">
        <v>0</v>
      </c>
      <c r="T178" s="25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5" t="s">
        <v>162</v>
      </c>
      <c r="AT178" s="255" t="s">
        <v>198</v>
      </c>
      <c r="AU178" s="255" t="s">
        <v>85</v>
      </c>
      <c r="AY178" s="17" t="s">
        <v>154</v>
      </c>
      <c r="BE178" s="256">
        <f>IF(N178="základní",J178,0)</f>
        <v>0</v>
      </c>
      <c r="BF178" s="256">
        <f>IF(N178="snížená",J178,0)</f>
        <v>0</v>
      </c>
      <c r="BG178" s="256">
        <f>IF(N178="zákl. přenesená",J178,0)</f>
        <v>0</v>
      </c>
      <c r="BH178" s="256">
        <f>IF(N178="sníž. přenesená",J178,0)</f>
        <v>0</v>
      </c>
      <c r="BI178" s="256">
        <f>IF(N178="nulová",J178,0)</f>
        <v>0</v>
      </c>
      <c r="BJ178" s="17" t="s">
        <v>83</v>
      </c>
      <c r="BK178" s="256">
        <f>ROUND(I178*H178,2)</f>
        <v>0</v>
      </c>
      <c r="BL178" s="17" t="s">
        <v>162</v>
      </c>
      <c r="BM178" s="255" t="s">
        <v>606</v>
      </c>
    </row>
    <row r="179" s="2" customFormat="1">
      <c r="A179" s="38"/>
      <c r="B179" s="39"/>
      <c r="C179" s="40"/>
      <c r="D179" s="259" t="s">
        <v>202</v>
      </c>
      <c r="E179" s="40"/>
      <c r="F179" s="299" t="s">
        <v>289</v>
      </c>
      <c r="G179" s="40"/>
      <c r="H179" s="40"/>
      <c r="I179" s="154"/>
      <c r="J179" s="40"/>
      <c r="K179" s="40"/>
      <c r="L179" s="44"/>
      <c r="M179" s="300"/>
      <c r="N179" s="30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202</v>
      </c>
      <c r="AU179" s="17" t="s">
        <v>85</v>
      </c>
    </row>
    <row r="180" s="13" customFormat="1">
      <c r="A180" s="13"/>
      <c r="B180" s="257"/>
      <c r="C180" s="258"/>
      <c r="D180" s="259" t="s">
        <v>164</v>
      </c>
      <c r="E180" s="260" t="s">
        <v>1</v>
      </c>
      <c r="F180" s="261" t="s">
        <v>434</v>
      </c>
      <c r="G180" s="258"/>
      <c r="H180" s="262">
        <v>60</v>
      </c>
      <c r="I180" s="263"/>
      <c r="J180" s="258"/>
      <c r="K180" s="258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164</v>
      </c>
      <c r="AU180" s="268" t="s">
        <v>85</v>
      </c>
      <c r="AV180" s="13" t="s">
        <v>85</v>
      </c>
      <c r="AW180" s="13" t="s">
        <v>31</v>
      </c>
      <c r="AX180" s="13" t="s">
        <v>75</v>
      </c>
      <c r="AY180" s="268" t="s">
        <v>154</v>
      </c>
    </row>
    <row r="181" s="14" customFormat="1">
      <c r="A181" s="14"/>
      <c r="B181" s="269"/>
      <c r="C181" s="270"/>
      <c r="D181" s="259" t="s">
        <v>164</v>
      </c>
      <c r="E181" s="271" t="s">
        <v>1</v>
      </c>
      <c r="F181" s="272" t="s">
        <v>166</v>
      </c>
      <c r="G181" s="270"/>
      <c r="H181" s="273">
        <v>60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9" t="s">
        <v>164</v>
      </c>
      <c r="AU181" s="279" t="s">
        <v>85</v>
      </c>
      <c r="AV181" s="14" t="s">
        <v>162</v>
      </c>
      <c r="AW181" s="14" t="s">
        <v>31</v>
      </c>
      <c r="AX181" s="14" t="s">
        <v>83</v>
      </c>
      <c r="AY181" s="279" t="s">
        <v>154</v>
      </c>
    </row>
    <row r="182" s="2" customFormat="1" ht="89.25" customHeight="1">
      <c r="A182" s="38"/>
      <c r="B182" s="39"/>
      <c r="C182" s="290" t="s">
        <v>123</v>
      </c>
      <c r="D182" s="290" t="s">
        <v>198</v>
      </c>
      <c r="E182" s="291" t="s">
        <v>297</v>
      </c>
      <c r="F182" s="292" t="s">
        <v>298</v>
      </c>
      <c r="G182" s="293" t="s">
        <v>170</v>
      </c>
      <c r="H182" s="294">
        <v>50</v>
      </c>
      <c r="I182" s="295"/>
      <c r="J182" s="296">
        <f>ROUND(I182*H182,2)</f>
        <v>0</v>
      </c>
      <c r="K182" s="292" t="s">
        <v>160</v>
      </c>
      <c r="L182" s="44"/>
      <c r="M182" s="297" t="s">
        <v>1</v>
      </c>
      <c r="N182" s="298" t="s">
        <v>40</v>
      </c>
      <c r="O182" s="91"/>
      <c r="P182" s="253">
        <f>O182*H182</f>
        <v>0</v>
      </c>
      <c r="Q182" s="253">
        <v>0</v>
      </c>
      <c r="R182" s="253">
        <f>Q182*H182</f>
        <v>0</v>
      </c>
      <c r="S182" s="253">
        <v>0</v>
      </c>
      <c r="T182" s="25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5" t="s">
        <v>162</v>
      </c>
      <c r="AT182" s="255" t="s">
        <v>198</v>
      </c>
      <c r="AU182" s="255" t="s">
        <v>85</v>
      </c>
      <c r="AY182" s="17" t="s">
        <v>154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7" t="s">
        <v>83</v>
      </c>
      <c r="BK182" s="256">
        <f>ROUND(I182*H182,2)</f>
        <v>0</v>
      </c>
      <c r="BL182" s="17" t="s">
        <v>162</v>
      </c>
      <c r="BM182" s="255" t="s">
        <v>607</v>
      </c>
    </row>
    <row r="183" s="2" customFormat="1">
      <c r="A183" s="38"/>
      <c r="B183" s="39"/>
      <c r="C183" s="40"/>
      <c r="D183" s="259" t="s">
        <v>202</v>
      </c>
      <c r="E183" s="40"/>
      <c r="F183" s="299" t="s">
        <v>300</v>
      </c>
      <c r="G183" s="40"/>
      <c r="H183" s="40"/>
      <c r="I183" s="154"/>
      <c r="J183" s="40"/>
      <c r="K183" s="40"/>
      <c r="L183" s="44"/>
      <c r="M183" s="300"/>
      <c r="N183" s="30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202</v>
      </c>
      <c r="AU183" s="17" t="s">
        <v>85</v>
      </c>
    </row>
    <row r="184" s="13" customFormat="1">
      <c r="A184" s="13"/>
      <c r="B184" s="257"/>
      <c r="C184" s="258"/>
      <c r="D184" s="259" t="s">
        <v>164</v>
      </c>
      <c r="E184" s="260" t="s">
        <v>1</v>
      </c>
      <c r="F184" s="261" t="s">
        <v>580</v>
      </c>
      <c r="G184" s="258"/>
      <c r="H184" s="262">
        <v>50</v>
      </c>
      <c r="I184" s="263"/>
      <c r="J184" s="258"/>
      <c r="K184" s="258"/>
      <c r="L184" s="264"/>
      <c r="M184" s="265"/>
      <c r="N184" s="266"/>
      <c r="O184" s="266"/>
      <c r="P184" s="266"/>
      <c r="Q184" s="266"/>
      <c r="R184" s="266"/>
      <c r="S184" s="266"/>
      <c r="T184" s="26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8" t="s">
        <v>164</v>
      </c>
      <c r="AU184" s="268" t="s">
        <v>85</v>
      </c>
      <c r="AV184" s="13" t="s">
        <v>85</v>
      </c>
      <c r="AW184" s="13" t="s">
        <v>31</v>
      </c>
      <c r="AX184" s="13" t="s">
        <v>75</v>
      </c>
      <c r="AY184" s="268" t="s">
        <v>154</v>
      </c>
    </row>
    <row r="185" s="14" customFormat="1">
      <c r="A185" s="14"/>
      <c r="B185" s="269"/>
      <c r="C185" s="270"/>
      <c r="D185" s="259" t="s">
        <v>164</v>
      </c>
      <c r="E185" s="271" t="s">
        <v>1</v>
      </c>
      <c r="F185" s="272" t="s">
        <v>166</v>
      </c>
      <c r="G185" s="270"/>
      <c r="H185" s="273">
        <v>50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9" t="s">
        <v>164</v>
      </c>
      <c r="AU185" s="279" t="s">
        <v>85</v>
      </c>
      <c r="AV185" s="14" t="s">
        <v>162</v>
      </c>
      <c r="AW185" s="14" t="s">
        <v>31</v>
      </c>
      <c r="AX185" s="14" t="s">
        <v>83</v>
      </c>
      <c r="AY185" s="279" t="s">
        <v>154</v>
      </c>
    </row>
    <row r="186" s="2" customFormat="1" ht="111.75" customHeight="1">
      <c r="A186" s="38"/>
      <c r="B186" s="39"/>
      <c r="C186" s="290" t="s">
        <v>243</v>
      </c>
      <c r="D186" s="290" t="s">
        <v>198</v>
      </c>
      <c r="E186" s="291" t="s">
        <v>251</v>
      </c>
      <c r="F186" s="292" t="s">
        <v>252</v>
      </c>
      <c r="G186" s="293" t="s">
        <v>239</v>
      </c>
      <c r="H186" s="294">
        <v>3.3999999999999999</v>
      </c>
      <c r="I186" s="295"/>
      <c r="J186" s="296">
        <f>ROUND(I186*H186,2)</f>
        <v>0</v>
      </c>
      <c r="K186" s="292" t="s">
        <v>160</v>
      </c>
      <c r="L186" s="44"/>
      <c r="M186" s="297" t="s">
        <v>1</v>
      </c>
      <c r="N186" s="298" t="s">
        <v>40</v>
      </c>
      <c r="O186" s="91"/>
      <c r="P186" s="253">
        <f>O186*H186</f>
        <v>0</v>
      </c>
      <c r="Q186" s="253">
        <v>0</v>
      </c>
      <c r="R186" s="253">
        <f>Q186*H186</f>
        <v>0</v>
      </c>
      <c r="S186" s="253">
        <v>0</v>
      </c>
      <c r="T186" s="25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5" t="s">
        <v>162</v>
      </c>
      <c r="AT186" s="255" t="s">
        <v>198</v>
      </c>
      <c r="AU186" s="255" t="s">
        <v>85</v>
      </c>
      <c r="AY186" s="17" t="s">
        <v>154</v>
      </c>
      <c r="BE186" s="256">
        <f>IF(N186="základní",J186,0)</f>
        <v>0</v>
      </c>
      <c r="BF186" s="256">
        <f>IF(N186="snížená",J186,0)</f>
        <v>0</v>
      </c>
      <c r="BG186" s="256">
        <f>IF(N186="zákl. přenesená",J186,0)</f>
        <v>0</v>
      </c>
      <c r="BH186" s="256">
        <f>IF(N186="sníž. přenesená",J186,0)</f>
        <v>0</v>
      </c>
      <c r="BI186" s="256">
        <f>IF(N186="nulová",J186,0)</f>
        <v>0</v>
      </c>
      <c r="BJ186" s="17" t="s">
        <v>83</v>
      </c>
      <c r="BK186" s="256">
        <f>ROUND(I186*H186,2)</f>
        <v>0</v>
      </c>
      <c r="BL186" s="17" t="s">
        <v>162</v>
      </c>
      <c r="BM186" s="255" t="s">
        <v>608</v>
      </c>
    </row>
    <row r="187" s="2" customFormat="1">
      <c r="A187" s="38"/>
      <c r="B187" s="39"/>
      <c r="C187" s="40"/>
      <c r="D187" s="259" t="s">
        <v>202</v>
      </c>
      <c r="E187" s="40"/>
      <c r="F187" s="299" t="s">
        <v>254</v>
      </c>
      <c r="G187" s="40"/>
      <c r="H187" s="40"/>
      <c r="I187" s="154"/>
      <c r="J187" s="40"/>
      <c r="K187" s="40"/>
      <c r="L187" s="44"/>
      <c r="M187" s="300"/>
      <c r="N187" s="30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202</v>
      </c>
      <c r="AU187" s="17" t="s">
        <v>85</v>
      </c>
    </row>
    <row r="188" s="13" customFormat="1">
      <c r="A188" s="13"/>
      <c r="B188" s="257"/>
      <c r="C188" s="258"/>
      <c r="D188" s="259" t="s">
        <v>164</v>
      </c>
      <c r="E188" s="260" t="s">
        <v>1</v>
      </c>
      <c r="F188" s="261" t="s">
        <v>609</v>
      </c>
      <c r="G188" s="258"/>
      <c r="H188" s="262">
        <v>3.3999999999999999</v>
      </c>
      <c r="I188" s="263"/>
      <c r="J188" s="258"/>
      <c r="K188" s="258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164</v>
      </c>
      <c r="AU188" s="268" t="s">
        <v>85</v>
      </c>
      <c r="AV188" s="13" t="s">
        <v>85</v>
      </c>
      <c r="AW188" s="13" t="s">
        <v>31</v>
      </c>
      <c r="AX188" s="13" t="s">
        <v>75</v>
      </c>
      <c r="AY188" s="268" t="s">
        <v>154</v>
      </c>
    </row>
    <row r="189" s="14" customFormat="1">
      <c r="A189" s="14"/>
      <c r="B189" s="269"/>
      <c r="C189" s="270"/>
      <c r="D189" s="259" t="s">
        <v>164</v>
      </c>
      <c r="E189" s="271" t="s">
        <v>1</v>
      </c>
      <c r="F189" s="272" t="s">
        <v>166</v>
      </c>
      <c r="G189" s="270"/>
      <c r="H189" s="273">
        <v>3.3999999999999999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9" t="s">
        <v>164</v>
      </c>
      <c r="AU189" s="279" t="s">
        <v>85</v>
      </c>
      <c r="AV189" s="14" t="s">
        <v>162</v>
      </c>
      <c r="AW189" s="14" t="s">
        <v>31</v>
      </c>
      <c r="AX189" s="14" t="s">
        <v>83</v>
      </c>
      <c r="AY189" s="279" t="s">
        <v>154</v>
      </c>
    </row>
    <row r="190" s="2" customFormat="1" ht="78" customHeight="1">
      <c r="A190" s="38"/>
      <c r="B190" s="39"/>
      <c r="C190" s="290" t="s">
        <v>250</v>
      </c>
      <c r="D190" s="290" t="s">
        <v>198</v>
      </c>
      <c r="E190" s="291" t="s">
        <v>308</v>
      </c>
      <c r="F190" s="292" t="s">
        <v>309</v>
      </c>
      <c r="G190" s="293" t="s">
        <v>170</v>
      </c>
      <c r="H190" s="294">
        <v>2100</v>
      </c>
      <c r="I190" s="295"/>
      <c r="J190" s="296">
        <f>ROUND(I190*H190,2)</f>
        <v>0</v>
      </c>
      <c r="K190" s="292" t="s">
        <v>160</v>
      </c>
      <c r="L190" s="44"/>
      <c r="M190" s="297" t="s">
        <v>1</v>
      </c>
      <c r="N190" s="298" t="s">
        <v>40</v>
      </c>
      <c r="O190" s="91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5" t="s">
        <v>162</v>
      </c>
      <c r="AT190" s="255" t="s">
        <v>198</v>
      </c>
      <c r="AU190" s="255" t="s">
        <v>85</v>
      </c>
      <c r="AY190" s="17" t="s">
        <v>154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7" t="s">
        <v>83</v>
      </c>
      <c r="BK190" s="256">
        <f>ROUND(I190*H190,2)</f>
        <v>0</v>
      </c>
      <c r="BL190" s="17" t="s">
        <v>162</v>
      </c>
      <c r="BM190" s="255" t="s">
        <v>610</v>
      </c>
    </row>
    <row r="191" s="2" customFormat="1">
      <c r="A191" s="38"/>
      <c r="B191" s="39"/>
      <c r="C191" s="40"/>
      <c r="D191" s="259" t="s">
        <v>202</v>
      </c>
      <c r="E191" s="40"/>
      <c r="F191" s="299" t="s">
        <v>311</v>
      </c>
      <c r="G191" s="40"/>
      <c r="H191" s="40"/>
      <c r="I191" s="154"/>
      <c r="J191" s="40"/>
      <c r="K191" s="40"/>
      <c r="L191" s="44"/>
      <c r="M191" s="300"/>
      <c r="N191" s="30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85</v>
      </c>
    </row>
    <row r="192" s="15" customFormat="1">
      <c r="A192" s="15"/>
      <c r="B192" s="280"/>
      <c r="C192" s="281"/>
      <c r="D192" s="259" t="s">
        <v>164</v>
      </c>
      <c r="E192" s="282" t="s">
        <v>1</v>
      </c>
      <c r="F192" s="283" t="s">
        <v>611</v>
      </c>
      <c r="G192" s="281"/>
      <c r="H192" s="282" t="s">
        <v>1</v>
      </c>
      <c r="I192" s="284"/>
      <c r="J192" s="281"/>
      <c r="K192" s="281"/>
      <c r="L192" s="285"/>
      <c r="M192" s="286"/>
      <c r="N192" s="287"/>
      <c r="O192" s="287"/>
      <c r="P192" s="287"/>
      <c r="Q192" s="287"/>
      <c r="R192" s="287"/>
      <c r="S192" s="287"/>
      <c r="T192" s="28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9" t="s">
        <v>164</v>
      </c>
      <c r="AU192" s="289" t="s">
        <v>85</v>
      </c>
      <c r="AV192" s="15" t="s">
        <v>83</v>
      </c>
      <c r="AW192" s="15" t="s">
        <v>31</v>
      </c>
      <c r="AX192" s="15" t="s">
        <v>75</v>
      </c>
      <c r="AY192" s="289" t="s">
        <v>154</v>
      </c>
    </row>
    <row r="193" s="13" customFormat="1">
      <c r="A193" s="13"/>
      <c r="B193" s="257"/>
      <c r="C193" s="258"/>
      <c r="D193" s="259" t="s">
        <v>164</v>
      </c>
      <c r="E193" s="260" t="s">
        <v>1</v>
      </c>
      <c r="F193" s="261" t="s">
        <v>612</v>
      </c>
      <c r="G193" s="258"/>
      <c r="H193" s="262">
        <v>2100</v>
      </c>
      <c r="I193" s="263"/>
      <c r="J193" s="258"/>
      <c r="K193" s="258"/>
      <c r="L193" s="264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8" t="s">
        <v>164</v>
      </c>
      <c r="AU193" s="268" t="s">
        <v>85</v>
      </c>
      <c r="AV193" s="13" t="s">
        <v>85</v>
      </c>
      <c r="AW193" s="13" t="s">
        <v>31</v>
      </c>
      <c r="AX193" s="13" t="s">
        <v>75</v>
      </c>
      <c r="AY193" s="268" t="s">
        <v>154</v>
      </c>
    </row>
    <row r="194" s="14" customFormat="1">
      <c r="A194" s="14"/>
      <c r="B194" s="269"/>
      <c r="C194" s="270"/>
      <c r="D194" s="259" t="s">
        <v>164</v>
      </c>
      <c r="E194" s="271" t="s">
        <v>1</v>
      </c>
      <c r="F194" s="272" t="s">
        <v>166</v>
      </c>
      <c r="G194" s="270"/>
      <c r="H194" s="273">
        <v>2100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164</v>
      </c>
      <c r="AU194" s="279" t="s">
        <v>85</v>
      </c>
      <c r="AV194" s="14" t="s">
        <v>162</v>
      </c>
      <c r="AW194" s="14" t="s">
        <v>31</v>
      </c>
      <c r="AX194" s="14" t="s">
        <v>83</v>
      </c>
      <c r="AY194" s="279" t="s">
        <v>154</v>
      </c>
    </row>
    <row r="195" s="2" customFormat="1" ht="89.25" customHeight="1">
      <c r="A195" s="38"/>
      <c r="B195" s="39"/>
      <c r="C195" s="290" t="s">
        <v>8</v>
      </c>
      <c r="D195" s="290" t="s">
        <v>198</v>
      </c>
      <c r="E195" s="291" t="s">
        <v>313</v>
      </c>
      <c r="F195" s="292" t="s">
        <v>314</v>
      </c>
      <c r="G195" s="293" t="s">
        <v>170</v>
      </c>
      <c r="H195" s="294">
        <v>2100</v>
      </c>
      <c r="I195" s="295"/>
      <c r="J195" s="296">
        <f>ROUND(I195*H195,2)</f>
        <v>0</v>
      </c>
      <c r="K195" s="292" t="s">
        <v>160</v>
      </c>
      <c r="L195" s="44"/>
      <c r="M195" s="297" t="s">
        <v>1</v>
      </c>
      <c r="N195" s="298" t="s">
        <v>40</v>
      </c>
      <c r="O195" s="91"/>
      <c r="P195" s="253">
        <f>O195*H195</f>
        <v>0</v>
      </c>
      <c r="Q195" s="253">
        <v>0</v>
      </c>
      <c r="R195" s="253">
        <f>Q195*H195</f>
        <v>0</v>
      </c>
      <c r="S195" s="253">
        <v>0</v>
      </c>
      <c r="T195" s="25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5" t="s">
        <v>162</v>
      </c>
      <c r="AT195" s="255" t="s">
        <v>198</v>
      </c>
      <c r="AU195" s="255" t="s">
        <v>85</v>
      </c>
      <c r="AY195" s="17" t="s">
        <v>154</v>
      </c>
      <c r="BE195" s="256">
        <f>IF(N195="základní",J195,0)</f>
        <v>0</v>
      </c>
      <c r="BF195" s="256">
        <f>IF(N195="snížená",J195,0)</f>
        <v>0</v>
      </c>
      <c r="BG195" s="256">
        <f>IF(N195="zákl. přenesená",J195,0)</f>
        <v>0</v>
      </c>
      <c r="BH195" s="256">
        <f>IF(N195="sníž. přenesená",J195,0)</f>
        <v>0</v>
      </c>
      <c r="BI195" s="256">
        <f>IF(N195="nulová",J195,0)</f>
        <v>0</v>
      </c>
      <c r="BJ195" s="17" t="s">
        <v>83</v>
      </c>
      <c r="BK195" s="256">
        <f>ROUND(I195*H195,2)</f>
        <v>0</v>
      </c>
      <c r="BL195" s="17" t="s">
        <v>162</v>
      </c>
      <c r="BM195" s="255" t="s">
        <v>613</v>
      </c>
    </row>
    <row r="196" s="2" customFormat="1">
      <c r="A196" s="38"/>
      <c r="B196" s="39"/>
      <c r="C196" s="40"/>
      <c r="D196" s="259" t="s">
        <v>202</v>
      </c>
      <c r="E196" s="40"/>
      <c r="F196" s="299" t="s">
        <v>311</v>
      </c>
      <c r="G196" s="40"/>
      <c r="H196" s="40"/>
      <c r="I196" s="154"/>
      <c r="J196" s="40"/>
      <c r="K196" s="40"/>
      <c r="L196" s="44"/>
      <c r="M196" s="300"/>
      <c r="N196" s="30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202</v>
      </c>
      <c r="AU196" s="17" t="s">
        <v>85</v>
      </c>
    </row>
    <row r="197" s="15" customFormat="1">
      <c r="A197" s="15"/>
      <c r="B197" s="280"/>
      <c r="C197" s="281"/>
      <c r="D197" s="259" t="s">
        <v>164</v>
      </c>
      <c r="E197" s="282" t="s">
        <v>1</v>
      </c>
      <c r="F197" s="283" t="s">
        <v>614</v>
      </c>
      <c r="G197" s="281"/>
      <c r="H197" s="282" t="s">
        <v>1</v>
      </c>
      <c r="I197" s="284"/>
      <c r="J197" s="281"/>
      <c r="K197" s="281"/>
      <c r="L197" s="285"/>
      <c r="M197" s="286"/>
      <c r="N197" s="287"/>
      <c r="O197" s="287"/>
      <c r="P197" s="287"/>
      <c r="Q197" s="287"/>
      <c r="R197" s="287"/>
      <c r="S197" s="287"/>
      <c r="T197" s="28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9" t="s">
        <v>164</v>
      </c>
      <c r="AU197" s="289" t="s">
        <v>85</v>
      </c>
      <c r="AV197" s="15" t="s">
        <v>83</v>
      </c>
      <c r="AW197" s="15" t="s">
        <v>31</v>
      </c>
      <c r="AX197" s="15" t="s">
        <v>75</v>
      </c>
      <c r="AY197" s="289" t="s">
        <v>154</v>
      </c>
    </row>
    <row r="198" s="13" customFormat="1">
      <c r="A198" s="13"/>
      <c r="B198" s="257"/>
      <c r="C198" s="258"/>
      <c r="D198" s="259" t="s">
        <v>164</v>
      </c>
      <c r="E198" s="260" t="s">
        <v>1</v>
      </c>
      <c r="F198" s="261" t="s">
        <v>612</v>
      </c>
      <c r="G198" s="258"/>
      <c r="H198" s="262">
        <v>2100</v>
      </c>
      <c r="I198" s="263"/>
      <c r="J198" s="258"/>
      <c r="K198" s="258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164</v>
      </c>
      <c r="AU198" s="268" t="s">
        <v>85</v>
      </c>
      <c r="AV198" s="13" t="s">
        <v>85</v>
      </c>
      <c r="AW198" s="13" t="s">
        <v>31</v>
      </c>
      <c r="AX198" s="13" t="s">
        <v>75</v>
      </c>
      <c r="AY198" s="268" t="s">
        <v>154</v>
      </c>
    </row>
    <row r="199" s="14" customFormat="1">
      <c r="A199" s="14"/>
      <c r="B199" s="269"/>
      <c r="C199" s="270"/>
      <c r="D199" s="259" t="s">
        <v>164</v>
      </c>
      <c r="E199" s="271" t="s">
        <v>1</v>
      </c>
      <c r="F199" s="272" t="s">
        <v>166</v>
      </c>
      <c r="G199" s="270"/>
      <c r="H199" s="273">
        <v>2100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9" t="s">
        <v>164</v>
      </c>
      <c r="AU199" s="279" t="s">
        <v>85</v>
      </c>
      <c r="AV199" s="14" t="s">
        <v>162</v>
      </c>
      <c r="AW199" s="14" t="s">
        <v>31</v>
      </c>
      <c r="AX199" s="14" t="s">
        <v>83</v>
      </c>
      <c r="AY199" s="279" t="s">
        <v>154</v>
      </c>
    </row>
    <row r="200" s="2" customFormat="1" ht="100.5" customHeight="1">
      <c r="A200" s="38"/>
      <c r="B200" s="39"/>
      <c r="C200" s="290" t="s">
        <v>262</v>
      </c>
      <c r="D200" s="290" t="s">
        <v>198</v>
      </c>
      <c r="E200" s="291" t="s">
        <v>317</v>
      </c>
      <c r="F200" s="292" t="s">
        <v>318</v>
      </c>
      <c r="G200" s="293" t="s">
        <v>319</v>
      </c>
      <c r="H200" s="294">
        <v>30</v>
      </c>
      <c r="I200" s="295"/>
      <c r="J200" s="296">
        <f>ROUND(I200*H200,2)</f>
        <v>0</v>
      </c>
      <c r="K200" s="292" t="s">
        <v>160</v>
      </c>
      <c r="L200" s="44"/>
      <c r="M200" s="297" t="s">
        <v>1</v>
      </c>
      <c r="N200" s="298" t="s">
        <v>40</v>
      </c>
      <c r="O200" s="91"/>
      <c r="P200" s="253">
        <f>O200*H200</f>
        <v>0</v>
      </c>
      <c r="Q200" s="253">
        <v>0</v>
      </c>
      <c r="R200" s="253">
        <f>Q200*H200</f>
        <v>0</v>
      </c>
      <c r="S200" s="253">
        <v>0</v>
      </c>
      <c r="T200" s="25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5" t="s">
        <v>162</v>
      </c>
      <c r="AT200" s="255" t="s">
        <v>198</v>
      </c>
      <c r="AU200" s="255" t="s">
        <v>85</v>
      </c>
      <c r="AY200" s="17" t="s">
        <v>154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7" t="s">
        <v>83</v>
      </c>
      <c r="BK200" s="256">
        <f>ROUND(I200*H200,2)</f>
        <v>0</v>
      </c>
      <c r="BL200" s="17" t="s">
        <v>162</v>
      </c>
      <c r="BM200" s="255" t="s">
        <v>615</v>
      </c>
    </row>
    <row r="201" s="2" customFormat="1">
      <c r="A201" s="38"/>
      <c r="B201" s="39"/>
      <c r="C201" s="40"/>
      <c r="D201" s="259" t="s">
        <v>202</v>
      </c>
      <c r="E201" s="40"/>
      <c r="F201" s="299" t="s">
        <v>321</v>
      </c>
      <c r="G201" s="40"/>
      <c r="H201" s="40"/>
      <c r="I201" s="154"/>
      <c r="J201" s="40"/>
      <c r="K201" s="40"/>
      <c r="L201" s="44"/>
      <c r="M201" s="300"/>
      <c r="N201" s="30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202</v>
      </c>
      <c r="AU201" s="17" t="s">
        <v>85</v>
      </c>
    </row>
    <row r="202" s="13" customFormat="1">
      <c r="A202" s="13"/>
      <c r="B202" s="257"/>
      <c r="C202" s="258"/>
      <c r="D202" s="259" t="s">
        <v>164</v>
      </c>
      <c r="E202" s="260" t="s">
        <v>1</v>
      </c>
      <c r="F202" s="261" t="s">
        <v>347</v>
      </c>
      <c r="G202" s="258"/>
      <c r="H202" s="262">
        <v>30</v>
      </c>
      <c r="I202" s="263"/>
      <c r="J202" s="258"/>
      <c r="K202" s="258"/>
      <c r="L202" s="264"/>
      <c r="M202" s="265"/>
      <c r="N202" s="266"/>
      <c r="O202" s="266"/>
      <c r="P202" s="266"/>
      <c r="Q202" s="266"/>
      <c r="R202" s="266"/>
      <c r="S202" s="266"/>
      <c r="T202" s="26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8" t="s">
        <v>164</v>
      </c>
      <c r="AU202" s="268" t="s">
        <v>85</v>
      </c>
      <c r="AV202" s="13" t="s">
        <v>85</v>
      </c>
      <c r="AW202" s="13" t="s">
        <v>31</v>
      </c>
      <c r="AX202" s="13" t="s">
        <v>75</v>
      </c>
      <c r="AY202" s="268" t="s">
        <v>154</v>
      </c>
    </row>
    <row r="203" s="14" customFormat="1">
      <c r="A203" s="14"/>
      <c r="B203" s="269"/>
      <c r="C203" s="270"/>
      <c r="D203" s="259" t="s">
        <v>164</v>
      </c>
      <c r="E203" s="271" t="s">
        <v>1</v>
      </c>
      <c r="F203" s="272" t="s">
        <v>166</v>
      </c>
      <c r="G203" s="270"/>
      <c r="H203" s="273">
        <v>30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9" t="s">
        <v>164</v>
      </c>
      <c r="AU203" s="279" t="s">
        <v>85</v>
      </c>
      <c r="AV203" s="14" t="s">
        <v>162</v>
      </c>
      <c r="AW203" s="14" t="s">
        <v>31</v>
      </c>
      <c r="AX203" s="14" t="s">
        <v>83</v>
      </c>
      <c r="AY203" s="279" t="s">
        <v>154</v>
      </c>
    </row>
    <row r="204" s="2" customFormat="1" ht="66.75" customHeight="1">
      <c r="A204" s="38"/>
      <c r="B204" s="39"/>
      <c r="C204" s="290" t="s">
        <v>269</v>
      </c>
      <c r="D204" s="290" t="s">
        <v>198</v>
      </c>
      <c r="E204" s="291" t="s">
        <v>207</v>
      </c>
      <c r="F204" s="292" t="s">
        <v>208</v>
      </c>
      <c r="G204" s="293" t="s">
        <v>209</v>
      </c>
      <c r="H204" s="294">
        <v>1000</v>
      </c>
      <c r="I204" s="295"/>
      <c r="J204" s="296">
        <f>ROUND(I204*H204,2)</f>
        <v>0</v>
      </c>
      <c r="K204" s="292" t="s">
        <v>160</v>
      </c>
      <c r="L204" s="44"/>
      <c r="M204" s="297" t="s">
        <v>1</v>
      </c>
      <c r="N204" s="298" t="s">
        <v>40</v>
      </c>
      <c r="O204" s="91"/>
      <c r="P204" s="253">
        <f>O204*H204</f>
        <v>0</v>
      </c>
      <c r="Q204" s="253">
        <v>0</v>
      </c>
      <c r="R204" s="253">
        <f>Q204*H204</f>
        <v>0</v>
      </c>
      <c r="S204" s="253">
        <v>0</v>
      </c>
      <c r="T204" s="25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5" t="s">
        <v>162</v>
      </c>
      <c r="AT204" s="255" t="s">
        <v>198</v>
      </c>
      <c r="AU204" s="255" t="s">
        <v>85</v>
      </c>
      <c r="AY204" s="17" t="s">
        <v>154</v>
      </c>
      <c r="BE204" s="256">
        <f>IF(N204="základní",J204,0)</f>
        <v>0</v>
      </c>
      <c r="BF204" s="256">
        <f>IF(N204="snížená",J204,0)</f>
        <v>0</v>
      </c>
      <c r="BG204" s="256">
        <f>IF(N204="zákl. přenesená",J204,0)</f>
        <v>0</v>
      </c>
      <c r="BH204" s="256">
        <f>IF(N204="sníž. přenesená",J204,0)</f>
        <v>0</v>
      </c>
      <c r="BI204" s="256">
        <f>IF(N204="nulová",J204,0)</f>
        <v>0</v>
      </c>
      <c r="BJ204" s="17" t="s">
        <v>83</v>
      </c>
      <c r="BK204" s="256">
        <f>ROUND(I204*H204,2)</f>
        <v>0</v>
      </c>
      <c r="BL204" s="17" t="s">
        <v>162</v>
      </c>
      <c r="BM204" s="255" t="s">
        <v>616</v>
      </c>
    </row>
    <row r="205" s="2" customFormat="1">
      <c r="A205" s="38"/>
      <c r="B205" s="39"/>
      <c r="C205" s="40"/>
      <c r="D205" s="259" t="s">
        <v>202</v>
      </c>
      <c r="E205" s="40"/>
      <c r="F205" s="299" t="s">
        <v>211</v>
      </c>
      <c r="G205" s="40"/>
      <c r="H205" s="40"/>
      <c r="I205" s="154"/>
      <c r="J205" s="40"/>
      <c r="K205" s="40"/>
      <c r="L205" s="44"/>
      <c r="M205" s="300"/>
      <c r="N205" s="30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202</v>
      </c>
      <c r="AU205" s="17" t="s">
        <v>85</v>
      </c>
    </row>
    <row r="206" s="15" customFormat="1">
      <c r="A206" s="15"/>
      <c r="B206" s="280"/>
      <c r="C206" s="281"/>
      <c r="D206" s="259" t="s">
        <v>164</v>
      </c>
      <c r="E206" s="282" t="s">
        <v>1</v>
      </c>
      <c r="F206" s="283" t="s">
        <v>617</v>
      </c>
      <c r="G206" s="281"/>
      <c r="H206" s="282" t="s">
        <v>1</v>
      </c>
      <c r="I206" s="284"/>
      <c r="J206" s="281"/>
      <c r="K206" s="281"/>
      <c r="L206" s="285"/>
      <c r="M206" s="286"/>
      <c r="N206" s="287"/>
      <c r="O206" s="287"/>
      <c r="P206" s="287"/>
      <c r="Q206" s="287"/>
      <c r="R206" s="287"/>
      <c r="S206" s="287"/>
      <c r="T206" s="28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9" t="s">
        <v>164</v>
      </c>
      <c r="AU206" s="289" t="s">
        <v>85</v>
      </c>
      <c r="AV206" s="15" t="s">
        <v>83</v>
      </c>
      <c r="AW206" s="15" t="s">
        <v>31</v>
      </c>
      <c r="AX206" s="15" t="s">
        <v>75</v>
      </c>
      <c r="AY206" s="289" t="s">
        <v>154</v>
      </c>
    </row>
    <row r="207" s="13" customFormat="1">
      <c r="A207" s="13"/>
      <c r="B207" s="257"/>
      <c r="C207" s="258"/>
      <c r="D207" s="259" t="s">
        <v>164</v>
      </c>
      <c r="E207" s="260" t="s">
        <v>1</v>
      </c>
      <c r="F207" s="261" t="s">
        <v>618</v>
      </c>
      <c r="G207" s="258"/>
      <c r="H207" s="262">
        <v>1000</v>
      </c>
      <c r="I207" s="263"/>
      <c r="J207" s="258"/>
      <c r="K207" s="258"/>
      <c r="L207" s="264"/>
      <c r="M207" s="265"/>
      <c r="N207" s="266"/>
      <c r="O207" s="266"/>
      <c r="P207" s="266"/>
      <c r="Q207" s="266"/>
      <c r="R207" s="266"/>
      <c r="S207" s="266"/>
      <c r="T207" s="26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8" t="s">
        <v>164</v>
      </c>
      <c r="AU207" s="268" t="s">
        <v>85</v>
      </c>
      <c r="AV207" s="13" t="s">
        <v>85</v>
      </c>
      <c r="AW207" s="13" t="s">
        <v>31</v>
      </c>
      <c r="AX207" s="13" t="s">
        <v>75</v>
      </c>
      <c r="AY207" s="268" t="s">
        <v>154</v>
      </c>
    </row>
    <row r="208" s="14" customFormat="1">
      <c r="A208" s="14"/>
      <c r="B208" s="269"/>
      <c r="C208" s="270"/>
      <c r="D208" s="259" t="s">
        <v>164</v>
      </c>
      <c r="E208" s="271" t="s">
        <v>1</v>
      </c>
      <c r="F208" s="272" t="s">
        <v>166</v>
      </c>
      <c r="G208" s="270"/>
      <c r="H208" s="273">
        <v>1000</v>
      </c>
      <c r="I208" s="274"/>
      <c r="J208" s="270"/>
      <c r="K208" s="270"/>
      <c r="L208" s="275"/>
      <c r="M208" s="276"/>
      <c r="N208" s="277"/>
      <c r="O208" s="277"/>
      <c r="P208" s="277"/>
      <c r="Q208" s="277"/>
      <c r="R208" s="277"/>
      <c r="S208" s="277"/>
      <c r="T208" s="27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9" t="s">
        <v>164</v>
      </c>
      <c r="AU208" s="279" t="s">
        <v>85</v>
      </c>
      <c r="AV208" s="14" t="s">
        <v>162</v>
      </c>
      <c r="AW208" s="14" t="s">
        <v>31</v>
      </c>
      <c r="AX208" s="14" t="s">
        <v>83</v>
      </c>
      <c r="AY208" s="279" t="s">
        <v>154</v>
      </c>
    </row>
    <row r="209" s="2" customFormat="1" ht="44.25" customHeight="1">
      <c r="A209" s="38"/>
      <c r="B209" s="39"/>
      <c r="C209" s="290" t="s">
        <v>278</v>
      </c>
      <c r="D209" s="290" t="s">
        <v>198</v>
      </c>
      <c r="E209" s="291" t="s">
        <v>214</v>
      </c>
      <c r="F209" s="292" t="s">
        <v>215</v>
      </c>
      <c r="G209" s="293" t="s">
        <v>216</v>
      </c>
      <c r="H209" s="294">
        <v>4000</v>
      </c>
      <c r="I209" s="295"/>
      <c r="J209" s="296">
        <f>ROUND(I209*H209,2)</f>
        <v>0</v>
      </c>
      <c r="K209" s="292" t="s">
        <v>160</v>
      </c>
      <c r="L209" s="44"/>
      <c r="M209" s="297" t="s">
        <v>1</v>
      </c>
      <c r="N209" s="298" t="s">
        <v>40</v>
      </c>
      <c r="O209" s="91"/>
      <c r="P209" s="253">
        <f>O209*H209</f>
        <v>0</v>
      </c>
      <c r="Q209" s="253">
        <v>0</v>
      </c>
      <c r="R209" s="253">
        <f>Q209*H209</f>
        <v>0</v>
      </c>
      <c r="S209" s="253">
        <v>0</v>
      </c>
      <c r="T209" s="25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5" t="s">
        <v>162</v>
      </c>
      <c r="AT209" s="255" t="s">
        <v>198</v>
      </c>
      <c r="AU209" s="255" t="s">
        <v>85</v>
      </c>
      <c r="AY209" s="17" t="s">
        <v>154</v>
      </c>
      <c r="BE209" s="256">
        <f>IF(N209="základní",J209,0)</f>
        <v>0</v>
      </c>
      <c r="BF209" s="256">
        <f>IF(N209="snížená",J209,0)</f>
        <v>0</v>
      </c>
      <c r="BG209" s="256">
        <f>IF(N209="zákl. přenesená",J209,0)</f>
        <v>0</v>
      </c>
      <c r="BH209" s="256">
        <f>IF(N209="sníž. přenesená",J209,0)</f>
        <v>0</v>
      </c>
      <c r="BI209" s="256">
        <f>IF(N209="nulová",J209,0)</f>
        <v>0</v>
      </c>
      <c r="BJ209" s="17" t="s">
        <v>83</v>
      </c>
      <c r="BK209" s="256">
        <f>ROUND(I209*H209,2)</f>
        <v>0</v>
      </c>
      <c r="BL209" s="17" t="s">
        <v>162</v>
      </c>
      <c r="BM209" s="255" t="s">
        <v>619</v>
      </c>
    </row>
    <row r="210" s="2" customFormat="1">
      <c r="A210" s="38"/>
      <c r="B210" s="39"/>
      <c r="C210" s="40"/>
      <c r="D210" s="259" t="s">
        <v>202</v>
      </c>
      <c r="E210" s="40"/>
      <c r="F210" s="299" t="s">
        <v>218</v>
      </c>
      <c r="G210" s="40"/>
      <c r="H210" s="40"/>
      <c r="I210" s="154"/>
      <c r="J210" s="40"/>
      <c r="K210" s="40"/>
      <c r="L210" s="44"/>
      <c r="M210" s="300"/>
      <c r="N210" s="30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202</v>
      </c>
      <c r="AU210" s="17" t="s">
        <v>85</v>
      </c>
    </row>
    <row r="211" s="15" customFormat="1">
      <c r="A211" s="15"/>
      <c r="B211" s="280"/>
      <c r="C211" s="281"/>
      <c r="D211" s="259" t="s">
        <v>164</v>
      </c>
      <c r="E211" s="282" t="s">
        <v>1</v>
      </c>
      <c r="F211" s="283" t="s">
        <v>620</v>
      </c>
      <c r="G211" s="281"/>
      <c r="H211" s="282" t="s">
        <v>1</v>
      </c>
      <c r="I211" s="284"/>
      <c r="J211" s="281"/>
      <c r="K211" s="281"/>
      <c r="L211" s="285"/>
      <c r="M211" s="286"/>
      <c r="N211" s="287"/>
      <c r="O211" s="287"/>
      <c r="P211" s="287"/>
      <c r="Q211" s="287"/>
      <c r="R211" s="287"/>
      <c r="S211" s="287"/>
      <c r="T211" s="28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9" t="s">
        <v>164</v>
      </c>
      <c r="AU211" s="289" t="s">
        <v>85</v>
      </c>
      <c r="AV211" s="15" t="s">
        <v>83</v>
      </c>
      <c r="AW211" s="15" t="s">
        <v>31</v>
      </c>
      <c r="AX211" s="15" t="s">
        <v>75</v>
      </c>
      <c r="AY211" s="289" t="s">
        <v>154</v>
      </c>
    </row>
    <row r="212" s="13" customFormat="1">
      <c r="A212" s="13"/>
      <c r="B212" s="257"/>
      <c r="C212" s="258"/>
      <c r="D212" s="259" t="s">
        <v>164</v>
      </c>
      <c r="E212" s="260" t="s">
        <v>1</v>
      </c>
      <c r="F212" s="261" t="s">
        <v>621</v>
      </c>
      <c r="G212" s="258"/>
      <c r="H212" s="262">
        <v>4000</v>
      </c>
      <c r="I212" s="263"/>
      <c r="J212" s="258"/>
      <c r="K212" s="258"/>
      <c r="L212" s="264"/>
      <c r="M212" s="265"/>
      <c r="N212" s="266"/>
      <c r="O212" s="266"/>
      <c r="P212" s="266"/>
      <c r="Q212" s="266"/>
      <c r="R212" s="266"/>
      <c r="S212" s="266"/>
      <c r="T212" s="26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8" t="s">
        <v>164</v>
      </c>
      <c r="AU212" s="268" t="s">
        <v>85</v>
      </c>
      <c r="AV212" s="13" t="s">
        <v>85</v>
      </c>
      <c r="AW212" s="13" t="s">
        <v>31</v>
      </c>
      <c r="AX212" s="13" t="s">
        <v>75</v>
      </c>
      <c r="AY212" s="268" t="s">
        <v>154</v>
      </c>
    </row>
    <row r="213" s="14" customFormat="1">
      <c r="A213" s="14"/>
      <c r="B213" s="269"/>
      <c r="C213" s="270"/>
      <c r="D213" s="259" t="s">
        <v>164</v>
      </c>
      <c r="E213" s="271" t="s">
        <v>1</v>
      </c>
      <c r="F213" s="272" t="s">
        <v>166</v>
      </c>
      <c r="G213" s="270"/>
      <c r="H213" s="273">
        <v>4000</v>
      </c>
      <c r="I213" s="274"/>
      <c r="J213" s="270"/>
      <c r="K213" s="270"/>
      <c r="L213" s="275"/>
      <c r="M213" s="276"/>
      <c r="N213" s="277"/>
      <c r="O213" s="277"/>
      <c r="P213" s="277"/>
      <c r="Q213" s="277"/>
      <c r="R213" s="277"/>
      <c r="S213" s="277"/>
      <c r="T213" s="27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9" t="s">
        <v>164</v>
      </c>
      <c r="AU213" s="279" t="s">
        <v>85</v>
      </c>
      <c r="AV213" s="14" t="s">
        <v>162</v>
      </c>
      <c r="AW213" s="14" t="s">
        <v>31</v>
      </c>
      <c r="AX213" s="14" t="s">
        <v>83</v>
      </c>
      <c r="AY213" s="279" t="s">
        <v>154</v>
      </c>
    </row>
    <row r="214" s="12" customFormat="1" ht="22.8" customHeight="1">
      <c r="A214" s="12"/>
      <c r="B214" s="227"/>
      <c r="C214" s="228"/>
      <c r="D214" s="229" t="s">
        <v>74</v>
      </c>
      <c r="E214" s="241" t="s">
        <v>328</v>
      </c>
      <c r="F214" s="241" t="s">
        <v>329</v>
      </c>
      <c r="G214" s="228"/>
      <c r="H214" s="228"/>
      <c r="I214" s="231"/>
      <c r="J214" s="242">
        <f>BK214</f>
        <v>0</v>
      </c>
      <c r="K214" s="228"/>
      <c r="L214" s="233"/>
      <c r="M214" s="234"/>
      <c r="N214" s="235"/>
      <c r="O214" s="235"/>
      <c r="P214" s="236">
        <f>SUM(P215:P253)</f>
        <v>0</v>
      </c>
      <c r="Q214" s="235"/>
      <c r="R214" s="236">
        <f>SUM(R215:R253)</f>
        <v>0</v>
      </c>
      <c r="S214" s="235"/>
      <c r="T214" s="237">
        <f>SUM(T215:T253)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8" t="s">
        <v>162</v>
      </c>
      <c r="AT214" s="239" t="s">
        <v>74</v>
      </c>
      <c r="AU214" s="239" t="s">
        <v>83</v>
      </c>
      <c r="AY214" s="238" t="s">
        <v>154</v>
      </c>
      <c r="BK214" s="240">
        <f>SUM(BK215:BK253)</f>
        <v>0</v>
      </c>
    </row>
    <row r="215" s="2" customFormat="1" ht="33" customHeight="1">
      <c r="A215" s="38"/>
      <c r="B215" s="39"/>
      <c r="C215" s="290" t="s">
        <v>285</v>
      </c>
      <c r="D215" s="290" t="s">
        <v>198</v>
      </c>
      <c r="E215" s="291" t="s">
        <v>331</v>
      </c>
      <c r="F215" s="292" t="s">
        <v>332</v>
      </c>
      <c r="G215" s="293" t="s">
        <v>159</v>
      </c>
      <c r="H215" s="294">
        <v>6</v>
      </c>
      <c r="I215" s="295"/>
      <c r="J215" s="296">
        <f>ROUND(I215*H215,2)</f>
        <v>0</v>
      </c>
      <c r="K215" s="292" t="s">
        <v>160</v>
      </c>
      <c r="L215" s="44"/>
      <c r="M215" s="297" t="s">
        <v>1</v>
      </c>
      <c r="N215" s="298" t="s">
        <v>40</v>
      </c>
      <c r="O215" s="91"/>
      <c r="P215" s="253">
        <f>O215*H215</f>
        <v>0</v>
      </c>
      <c r="Q215" s="253">
        <v>0</v>
      </c>
      <c r="R215" s="253">
        <f>Q215*H215</f>
        <v>0</v>
      </c>
      <c r="S215" s="253">
        <v>0</v>
      </c>
      <c r="T215" s="25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5" t="s">
        <v>333</v>
      </c>
      <c r="AT215" s="255" t="s">
        <v>198</v>
      </c>
      <c r="AU215" s="255" t="s">
        <v>85</v>
      </c>
      <c r="AY215" s="17" t="s">
        <v>154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7" t="s">
        <v>83</v>
      </c>
      <c r="BK215" s="256">
        <f>ROUND(I215*H215,2)</f>
        <v>0</v>
      </c>
      <c r="BL215" s="17" t="s">
        <v>333</v>
      </c>
      <c r="BM215" s="255" t="s">
        <v>622</v>
      </c>
    </row>
    <row r="216" s="15" customFormat="1">
      <c r="A216" s="15"/>
      <c r="B216" s="280"/>
      <c r="C216" s="281"/>
      <c r="D216" s="259" t="s">
        <v>164</v>
      </c>
      <c r="E216" s="282" t="s">
        <v>1</v>
      </c>
      <c r="F216" s="283" t="s">
        <v>623</v>
      </c>
      <c r="G216" s="281"/>
      <c r="H216" s="282" t="s">
        <v>1</v>
      </c>
      <c r="I216" s="284"/>
      <c r="J216" s="281"/>
      <c r="K216" s="281"/>
      <c r="L216" s="285"/>
      <c r="M216" s="286"/>
      <c r="N216" s="287"/>
      <c r="O216" s="287"/>
      <c r="P216" s="287"/>
      <c r="Q216" s="287"/>
      <c r="R216" s="287"/>
      <c r="S216" s="287"/>
      <c r="T216" s="28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9" t="s">
        <v>164</v>
      </c>
      <c r="AU216" s="289" t="s">
        <v>85</v>
      </c>
      <c r="AV216" s="15" t="s">
        <v>83</v>
      </c>
      <c r="AW216" s="15" t="s">
        <v>31</v>
      </c>
      <c r="AX216" s="15" t="s">
        <v>75</v>
      </c>
      <c r="AY216" s="289" t="s">
        <v>154</v>
      </c>
    </row>
    <row r="217" s="13" customFormat="1">
      <c r="A217" s="13"/>
      <c r="B217" s="257"/>
      <c r="C217" s="258"/>
      <c r="D217" s="259" t="s">
        <v>164</v>
      </c>
      <c r="E217" s="260" t="s">
        <v>1</v>
      </c>
      <c r="F217" s="261" t="s">
        <v>197</v>
      </c>
      <c r="G217" s="258"/>
      <c r="H217" s="262">
        <v>6</v>
      </c>
      <c r="I217" s="263"/>
      <c r="J217" s="258"/>
      <c r="K217" s="258"/>
      <c r="L217" s="264"/>
      <c r="M217" s="265"/>
      <c r="N217" s="266"/>
      <c r="O217" s="266"/>
      <c r="P217" s="266"/>
      <c r="Q217" s="266"/>
      <c r="R217" s="266"/>
      <c r="S217" s="266"/>
      <c r="T217" s="26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8" t="s">
        <v>164</v>
      </c>
      <c r="AU217" s="268" t="s">
        <v>85</v>
      </c>
      <c r="AV217" s="13" t="s">
        <v>85</v>
      </c>
      <c r="AW217" s="13" t="s">
        <v>31</v>
      </c>
      <c r="AX217" s="13" t="s">
        <v>75</v>
      </c>
      <c r="AY217" s="268" t="s">
        <v>154</v>
      </c>
    </row>
    <row r="218" s="14" customFormat="1">
      <c r="A218" s="14"/>
      <c r="B218" s="269"/>
      <c r="C218" s="270"/>
      <c r="D218" s="259" t="s">
        <v>164</v>
      </c>
      <c r="E218" s="271" t="s">
        <v>1</v>
      </c>
      <c r="F218" s="272" t="s">
        <v>166</v>
      </c>
      <c r="G218" s="270"/>
      <c r="H218" s="273">
        <v>6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9" t="s">
        <v>164</v>
      </c>
      <c r="AU218" s="279" t="s">
        <v>85</v>
      </c>
      <c r="AV218" s="14" t="s">
        <v>162</v>
      </c>
      <c r="AW218" s="14" t="s">
        <v>31</v>
      </c>
      <c r="AX218" s="14" t="s">
        <v>83</v>
      </c>
      <c r="AY218" s="279" t="s">
        <v>154</v>
      </c>
    </row>
    <row r="219" s="2" customFormat="1" ht="21.75" customHeight="1">
      <c r="A219" s="38"/>
      <c r="B219" s="39"/>
      <c r="C219" s="290" t="s">
        <v>291</v>
      </c>
      <c r="D219" s="290" t="s">
        <v>198</v>
      </c>
      <c r="E219" s="291" t="s">
        <v>337</v>
      </c>
      <c r="F219" s="292" t="s">
        <v>338</v>
      </c>
      <c r="G219" s="293" t="s">
        <v>159</v>
      </c>
      <c r="H219" s="294">
        <v>6</v>
      </c>
      <c r="I219" s="295"/>
      <c r="J219" s="296">
        <f>ROUND(I219*H219,2)</f>
        <v>0</v>
      </c>
      <c r="K219" s="292" t="s">
        <v>160</v>
      </c>
      <c r="L219" s="44"/>
      <c r="M219" s="297" t="s">
        <v>1</v>
      </c>
      <c r="N219" s="298" t="s">
        <v>40</v>
      </c>
      <c r="O219" s="91"/>
      <c r="P219" s="253">
        <f>O219*H219</f>
        <v>0</v>
      </c>
      <c r="Q219" s="253">
        <v>0</v>
      </c>
      <c r="R219" s="253">
        <f>Q219*H219</f>
        <v>0</v>
      </c>
      <c r="S219" s="253">
        <v>0</v>
      </c>
      <c r="T219" s="25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5" t="s">
        <v>333</v>
      </c>
      <c r="AT219" s="255" t="s">
        <v>198</v>
      </c>
      <c r="AU219" s="255" t="s">
        <v>85</v>
      </c>
      <c r="AY219" s="17" t="s">
        <v>154</v>
      </c>
      <c r="BE219" s="256">
        <f>IF(N219="základní",J219,0)</f>
        <v>0</v>
      </c>
      <c r="BF219" s="256">
        <f>IF(N219="snížená",J219,0)</f>
        <v>0</v>
      </c>
      <c r="BG219" s="256">
        <f>IF(N219="zákl. přenesená",J219,0)</f>
        <v>0</v>
      </c>
      <c r="BH219" s="256">
        <f>IF(N219="sníž. přenesená",J219,0)</f>
        <v>0</v>
      </c>
      <c r="BI219" s="256">
        <f>IF(N219="nulová",J219,0)</f>
        <v>0</v>
      </c>
      <c r="BJ219" s="17" t="s">
        <v>83</v>
      </c>
      <c r="BK219" s="256">
        <f>ROUND(I219*H219,2)</f>
        <v>0</v>
      </c>
      <c r="BL219" s="17" t="s">
        <v>333</v>
      </c>
      <c r="BM219" s="255" t="s">
        <v>624</v>
      </c>
    </row>
    <row r="220" s="15" customFormat="1">
      <c r="A220" s="15"/>
      <c r="B220" s="280"/>
      <c r="C220" s="281"/>
      <c r="D220" s="259" t="s">
        <v>164</v>
      </c>
      <c r="E220" s="282" t="s">
        <v>1</v>
      </c>
      <c r="F220" s="283" t="s">
        <v>623</v>
      </c>
      <c r="G220" s="281"/>
      <c r="H220" s="282" t="s">
        <v>1</v>
      </c>
      <c r="I220" s="284"/>
      <c r="J220" s="281"/>
      <c r="K220" s="281"/>
      <c r="L220" s="285"/>
      <c r="M220" s="286"/>
      <c r="N220" s="287"/>
      <c r="O220" s="287"/>
      <c r="P220" s="287"/>
      <c r="Q220" s="287"/>
      <c r="R220" s="287"/>
      <c r="S220" s="287"/>
      <c r="T220" s="28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9" t="s">
        <v>164</v>
      </c>
      <c r="AU220" s="289" t="s">
        <v>85</v>
      </c>
      <c r="AV220" s="15" t="s">
        <v>83</v>
      </c>
      <c r="AW220" s="15" t="s">
        <v>31</v>
      </c>
      <c r="AX220" s="15" t="s">
        <v>75</v>
      </c>
      <c r="AY220" s="289" t="s">
        <v>154</v>
      </c>
    </row>
    <row r="221" s="13" customFormat="1">
      <c r="A221" s="13"/>
      <c r="B221" s="257"/>
      <c r="C221" s="258"/>
      <c r="D221" s="259" t="s">
        <v>164</v>
      </c>
      <c r="E221" s="260" t="s">
        <v>1</v>
      </c>
      <c r="F221" s="261" t="s">
        <v>197</v>
      </c>
      <c r="G221" s="258"/>
      <c r="H221" s="262">
        <v>6</v>
      </c>
      <c r="I221" s="263"/>
      <c r="J221" s="258"/>
      <c r="K221" s="258"/>
      <c r="L221" s="264"/>
      <c r="M221" s="265"/>
      <c r="N221" s="266"/>
      <c r="O221" s="266"/>
      <c r="P221" s="266"/>
      <c r="Q221" s="266"/>
      <c r="R221" s="266"/>
      <c r="S221" s="266"/>
      <c r="T221" s="26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8" t="s">
        <v>164</v>
      </c>
      <c r="AU221" s="268" t="s">
        <v>85</v>
      </c>
      <c r="AV221" s="13" t="s">
        <v>85</v>
      </c>
      <c r="AW221" s="13" t="s">
        <v>31</v>
      </c>
      <c r="AX221" s="13" t="s">
        <v>75</v>
      </c>
      <c r="AY221" s="268" t="s">
        <v>154</v>
      </c>
    </row>
    <row r="222" s="14" customFormat="1">
      <c r="A222" s="14"/>
      <c r="B222" s="269"/>
      <c r="C222" s="270"/>
      <c r="D222" s="259" t="s">
        <v>164</v>
      </c>
      <c r="E222" s="271" t="s">
        <v>1</v>
      </c>
      <c r="F222" s="272" t="s">
        <v>166</v>
      </c>
      <c r="G222" s="270"/>
      <c r="H222" s="273">
        <v>6</v>
      </c>
      <c r="I222" s="274"/>
      <c r="J222" s="270"/>
      <c r="K222" s="270"/>
      <c r="L222" s="275"/>
      <c r="M222" s="276"/>
      <c r="N222" s="277"/>
      <c r="O222" s="277"/>
      <c r="P222" s="277"/>
      <c r="Q222" s="277"/>
      <c r="R222" s="277"/>
      <c r="S222" s="277"/>
      <c r="T222" s="27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9" t="s">
        <v>164</v>
      </c>
      <c r="AU222" s="279" t="s">
        <v>85</v>
      </c>
      <c r="AV222" s="14" t="s">
        <v>162</v>
      </c>
      <c r="AW222" s="14" t="s">
        <v>31</v>
      </c>
      <c r="AX222" s="14" t="s">
        <v>83</v>
      </c>
      <c r="AY222" s="279" t="s">
        <v>154</v>
      </c>
    </row>
    <row r="223" s="2" customFormat="1" ht="189.75" customHeight="1">
      <c r="A223" s="38"/>
      <c r="B223" s="39"/>
      <c r="C223" s="290" t="s">
        <v>7</v>
      </c>
      <c r="D223" s="290" t="s">
        <v>198</v>
      </c>
      <c r="E223" s="291" t="s">
        <v>450</v>
      </c>
      <c r="F223" s="292" t="s">
        <v>451</v>
      </c>
      <c r="G223" s="293" t="s">
        <v>177</v>
      </c>
      <c r="H223" s="294">
        <v>2000</v>
      </c>
      <c r="I223" s="295"/>
      <c r="J223" s="296">
        <f>ROUND(I223*H223,2)</f>
        <v>0</v>
      </c>
      <c r="K223" s="292" t="s">
        <v>160</v>
      </c>
      <c r="L223" s="44"/>
      <c r="M223" s="297" t="s">
        <v>1</v>
      </c>
      <c r="N223" s="298" t="s">
        <v>40</v>
      </c>
      <c r="O223" s="91"/>
      <c r="P223" s="253">
        <f>O223*H223</f>
        <v>0</v>
      </c>
      <c r="Q223" s="253">
        <v>0</v>
      </c>
      <c r="R223" s="253">
        <f>Q223*H223</f>
        <v>0</v>
      </c>
      <c r="S223" s="253">
        <v>0</v>
      </c>
      <c r="T223" s="25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5" t="s">
        <v>333</v>
      </c>
      <c r="AT223" s="255" t="s">
        <v>198</v>
      </c>
      <c r="AU223" s="255" t="s">
        <v>85</v>
      </c>
      <c r="AY223" s="17" t="s">
        <v>154</v>
      </c>
      <c r="BE223" s="256">
        <f>IF(N223="základní",J223,0)</f>
        <v>0</v>
      </c>
      <c r="BF223" s="256">
        <f>IF(N223="snížená",J223,0)</f>
        <v>0</v>
      </c>
      <c r="BG223" s="256">
        <f>IF(N223="zákl. přenesená",J223,0)</f>
        <v>0</v>
      </c>
      <c r="BH223" s="256">
        <f>IF(N223="sníž. přenesená",J223,0)</f>
        <v>0</v>
      </c>
      <c r="BI223" s="256">
        <f>IF(N223="nulová",J223,0)</f>
        <v>0</v>
      </c>
      <c r="BJ223" s="17" t="s">
        <v>83</v>
      </c>
      <c r="BK223" s="256">
        <f>ROUND(I223*H223,2)</f>
        <v>0</v>
      </c>
      <c r="BL223" s="17" t="s">
        <v>333</v>
      </c>
      <c r="BM223" s="255" t="s">
        <v>625</v>
      </c>
    </row>
    <row r="224" s="2" customFormat="1">
      <c r="A224" s="38"/>
      <c r="B224" s="39"/>
      <c r="C224" s="40"/>
      <c r="D224" s="259" t="s">
        <v>202</v>
      </c>
      <c r="E224" s="40"/>
      <c r="F224" s="299" t="s">
        <v>344</v>
      </c>
      <c r="G224" s="40"/>
      <c r="H224" s="40"/>
      <c r="I224" s="154"/>
      <c r="J224" s="40"/>
      <c r="K224" s="40"/>
      <c r="L224" s="44"/>
      <c r="M224" s="300"/>
      <c r="N224" s="30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202</v>
      </c>
      <c r="AU224" s="17" t="s">
        <v>85</v>
      </c>
    </row>
    <row r="225" s="15" customFormat="1">
      <c r="A225" s="15"/>
      <c r="B225" s="280"/>
      <c r="C225" s="281"/>
      <c r="D225" s="259" t="s">
        <v>164</v>
      </c>
      <c r="E225" s="282" t="s">
        <v>1</v>
      </c>
      <c r="F225" s="283" t="s">
        <v>453</v>
      </c>
      <c r="G225" s="281"/>
      <c r="H225" s="282" t="s">
        <v>1</v>
      </c>
      <c r="I225" s="284"/>
      <c r="J225" s="281"/>
      <c r="K225" s="281"/>
      <c r="L225" s="285"/>
      <c r="M225" s="286"/>
      <c r="N225" s="287"/>
      <c r="O225" s="287"/>
      <c r="P225" s="287"/>
      <c r="Q225" s="287"/>
      <c r="R225" s="287"/>
      <c r="S225" s="287"/>
      <c r="T225" s="28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9" t="s">
        <v>164</v>
      </c>
      <c r="AU225" s="289" t="s">
        <v>85</v>
      </c>
      <c r="AV225" s="15" t="s">
        <v>83</v>
      </c>
      <c r="AW225" s="15" t="s">
        <v>31</v>
      </c>
      <c r="AX225" s="15" t="s">
        <v>75</v>
      </c>
      <c r="AY225" s="289" t="s">
        <v>154</v>
      </c>
    </row>
    <row r="226" s="13" customFormat="1">
      <c r="A226" s="13"/>
      <c r="B226" s="257"/>
      <c r="C226" s="258"/>
      <c r="D226" s="259" t="s">
        <v>164</v>
      </c>
      <c r="E226" s="260" t="s">
        <v>1</v>
      </c>
      <c r="F226" s="261" t="s">
        <v>626</v>
      </c>
      <c r="G226" s="258"/>
      <c r="H226" s="262">
        <v>2000</v>
      </c>
      <c r="I226" s="263"/>
      <c r="J226" s="258"/>
      <c r="K226" s="258"/>
      <c r="L226" s="264"/>
      <c r="M226" s="265"/>
      <c r="N226" s="266"/>
      <c r="O226" s="266"/>
      <c r="P226" s="266"/>
      <c r="Q226" s="266"/>
      <c r="R226" s="266"/>
      <c r="S226" s="266"/>
      <c r="T226" s="26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8" t="s">
        <v>164</v>
      </c>
      <c r="AU226" s="268" t="s">
        <v>85</v>
      </c>
      <c r="AV226" s="13" t="s">
        <v>85</v>
      </c>
      <c r="AW226" s="13" t="s">
        <v>31</v>
      </c>
      <c r="AX226" s="13" t="s">
        <v>75</v>
      </c>
      <c r="AY226" s="268" t="s">
        <v>154</v>
      </c>
    </row>
    <row r="227" s="14" customFormat="1">
      <c r="A227" s="14"/>
      <c r="B227" s="269"/>
      <c r="C227" s="270"/>
      <c r="D227" s="259" t="s">
        <v>164</v>
      </c>
      <c r="E227" s="271" t="s">
        <v>1</v>
      </c>
      <c r="F227" s="272" t="s">
        <v>166</v>
      </c>
      <c r="G227" s="270"/>
      <c r="H227" s="273">
        <v>2000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9" t="s">
        <v>164</v>
      </c>
      <c r="AU227" s="279" t="s">
        <v>85</v>
      </c>
      <c r="AV227" s="14" t="s">
        <v>162</v>
      </c>
      <c r="AW227" s="14" t="s">
        <v>31</v>
      </c>
      <c r="AX227" s="14" t="s">
        <v>83</v>
      </c>
      <c r="AY227" s="279" t="s">
        <v>154</v>
      </c>
    </row>
    <row r="228" s="2" customFormat="1" ht="189.75" customHeight="1">
      <c r="A228" s="38"/>
      <c r="B228" s="39"/>
      <c r="C228" s="290" t="s">
        <v>301</v>
      </c>
      <c r="D228" s="290" t="s">
        <v>198</v>
      </c>
      <c r="E228" s="291" t="s">
        <v>341</v>
      </c>
      <c r="F228" s="292" t="s">
        <v>342</v>
      </c>
      <c r="G228" s="293" t="s">
        <v>177</v>
      </c>
      <c r="H228" s="294">
        <v>3168</v>
      </c>
      <c r="I228" s="295"/>
      <c r="J228" s="296">
        <f>ROUND(I228*H228,2)</f>
        <v>0</v>
      </c>
      <c r="K228" s="292" t="s">
        <v>160</v>
      </c>
      <c r="L228" s="44"/>
      <c r="M228" s="297" t="s">
        <v>1</v>
      </c>
      <c r="N228" s="298" t="s">
        <v>40</v>
      </c>
      <c r="O228" s="91"/>
      <c r="P228" s="253">
        <f>O228*H228</f>
        <v>0</v>
      </c>
      <c r="Q228" s="253">
        <v>0</v>
      </c>
      <c r="R228" s="253">
        <f>Q228*H228</f>
        <v>0</v>
      </c>
      <c r="S228" s="253">
        <v>0</v>
      </c>
      <c r="T228" s="25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5" t="s">
        <v>333</v>
      </c>
      <c r="AT228" s="255" t="s">
        <v>198</v>
      </c>
      <c r="AU228" s="255" t="s">
        <v>85</v>
      </c>
      <c r="AY228" s="17" t="s">
        <v>154</v>
      </c>
      <c r="BE228" s="256">
        <f>IF(N228="základní",J228,0)</f>
        <v>0</v>
      </c>
      <c r="BF228" s="256">
        <f>IF(N228="snížená",J228,0)</f>
        <v>0</v>
      </c>
      <c r="BG228" s="256">
        <f>IF(N228="zákl. přenesená",J228,0)</f>
        <v>0</v>
      </c>
      <c r="BH228" s="256">
        <f>IF(N228="sníž. přenesená",J228,0)</f>
        <v>0</v>
      </c>
      <c r="BI228" s="256">
        <f>IF(N228="nulová",J228,0)</f>
        <v>0</v>
      </c>
      <c r="BJ228" s="17" t="s">
        <v>83</v>
      </c>
      <c r="BK228" s="256">
        <f>ROUND(I228*H228,2)</f>
        <v>0</v>
      </c>
      <c r="BL228" s="17" t="s">
        <v>333</v>
      </c>
      <c r="BM228" s="255" t="s">
        <v>627</v>
      </c>
    </row>
    <row r="229" s="2" customFormat="1">
      <c r="A229" s="38"/>
      <c r="B229" s="39"/>
      <c r="C229" s="40"/>
      <c r="D229" s="259" t="s">
        <v>202</v>
      </c>
      <c r="E229" s="40"/>
      <c r="F229" s="299" t="s">
        <v>344</v>
      </c>
      <c r="G229" s="40"/>
      <c r="H229" s="40"/>
      <c r="I229" s="154"/>
      <c r="J229" s="40"/>
      <c r="K229" s="40"/>
      <c r="L229" s="44"/>
      <c r="M229" s="300"/>
      <c r="N229" s="30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202</v>
      </c>
      <c r="AU229" s="17" t="s">
        <v>85</v>
      </c>
    </row>
    <row r="230" s="15" customFormat="1">
      <c r="A230" s="15"/>
      <c r="B230" s="280"/>
      <c r="C230" s="281"/>
      <c r="D230" s="259" t="s">
        <v>164</v>
      </c>
      <c r="E230" s="282" t="s">
        <v>1</v>
      </c>
      <c r="F230" s="283" t="s">
        <v>345</v>
      </c>
      <c r="G230" s="281"/>
      <c r="H230" s="282" t="s">
        <v>1</v>
      </c>
      <c r="I230" s="284"/>
      <c r="J230" s="281"/>
      <c r="K230" s="281"/>
      <c r="L230" s="285"/>
      <c r="M230" s="286"/>
      <c r="N230" s="287"/>
      <c r="O230" s="287"/>
      <c r="P230" s="287"/>
      <c r="Q230" s="287"/>
      <c r="R230" s="287"/>
      <c r="S230" s="287"/>
      <c r="T230" s="28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9" t="s">
        <v>164</v>
      </c>
      <c r="AU230" s="289" t="s">
        <v>85</v>
      </c>
      <c r="AV230" s="15" t="s">
        <v>83</v>
      </c>
      <c r="AW230" s="15" t="s">
        <v>31</v>
      </c>
      <c r="AX230" s="15" t="s">
        <v>75</v>
      </c>
      <c r="AY230" s="289" t="s">
        <v>154</v>
      </c>
    </row>
    <row r="231" s="13" customFormat="1">
      <c r="A231" s="13"/>
      <c r="B231" s="257"/>
      <c r="C231" s="258"/>
      <c r="D231" s="259" t="s">
        <v>164</v>
      </c>
      <c r="E231" s="260" t="s">
        <v>1</v>
      </c>
      <c r="F231" s="261" t="s">
        <v>628</v>
      </c>
      <c r="G231" s="258"/>
      <c r="H231" s="262">
        <v>3168</v>
      </c>
      <c r="I231" s="263"/>
      <c r="J231" s="258"/>
      <c r="K231" s="258"/>
      <c r="L231" s="264"/>
      <c r="M231" s="265"/>
      <c r="N231" s="266"/>
      <c r="O231" s="266"/>
      <c r="P231" s="266"/>
      <c r="Q231" s="266"/>
      <c r="R231" s="266"/>
      <c r="S231" s="266"/>
      <c r="T231" s="26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8" t="s">
        <v>164</v>
      </c>
      <c r="AU231" s="268" t="s">
        <v>85</v>
      </c>
      <c r="AV231" s="13" t="s">
        <v>85</v>
      </c>
      <c r="AW231" s="13" t="s">
        <v>31</v>
      </c>
      <c r="AX231" s="13" t="s">
        <v>75</v>
      </c>
      <c r="AY231" s="268" t="s">
        <v>154</v>
      </c>
    </row>
    <row r="232" s="14" customFormat="1">
      <c r="A232" s="14"/>
      <c r="B232" s="269"/>
      <c r="C232" s="270"/>
      <c r="D232" s="259" t="s">
        <v>164</v>
      </c>
      <c r="E232" s="271" t="s">
        <v>1</v>
      </c>
      <c r="F232" s="272" t="s">
        <v>166</v>
      </c>
      <c r="G232" s="270"/>
      <c r="H232" s="273">
        <v>3168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9" t="s">
        <v>164</v>
      </c>
      <c r="AU232" s="279" t="s">
        <v>85</v>
      </c>
      <c r="AV232" s="14" t="s">
        <v>162</v>
      </c>
      <c r="AW232" s="14" t="s">
        <v>31</v>
      </c>
      <c r="AX232" s="14" t="s">
        <v>83</v>
      </c>
      <c r="AY232" s="279" t="s">
        <v>154</v>
      </c>
    </row>
    <row r="233" s="2" customFormat="1" ht="189.75" customHeight="1">
      <c r="A233" s="38"/>
      <c r="B233" s="39"/>
      <c r="C233" s="290" t="s">
        <v>307</v>
      </c>
      <c r="D233" s="290" t="s">
        <v>198</v>
      </c>
      <c r="E233" s="291" t="s">
        <v>348</v>
      </c>
      <c r="F233" s="292" t="s">
        <v>349</v>
      </c>
      <c r="G233" s="293" t="s">
        <v>177</v>
      </c>
      <c r="H233" s="294">
        <v>0.13200000000000001</v>
      </c>
      <c r="I233" s="295"/>
      <c r="J233" s="296">
        <f>ROUND(I233*H233,2)</f>
        <v>0</v>
      </c>
      <c r="K233" s="292" t="s">
        <v>160</v>
      </c>
      <c r="L233" s="44"/>
      <c r="M233" s="297" t="s">
        <v>1</v>
      </c>
      <c r="N233" s="298" t="s">
        <v>40</v>
      </c>
      <c r="O233" s="91"/>
      <c r="P233" s="253">
        <f>O233*H233</f>
        <v>0</v>
      </c>
      <c r="Q233" s="253">
        <v>0</v>
      </c>
      <c r="R233" s="253">
        <f>Q233*H233</f>
        <v>0</v>
      </c>
      <c r="S233" s="253">
        <v>0</v>
      </c>
      <c r="T233" s="25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5" t="s">
        <v>333</v>
      </c>
      <c r="AT233" s="255" t="s">
        <v>198</v>
      </c>
      <c r="AU233" s="255" t="s">
        <v>85</v>
      </c>
      <c r="AY233" s="17" t="s">
        <v>154</v>
      </c>
      <c r="BE233" s="256">
        <f>IF(N233="základní",J233,0)</f>
        <v>0</v>
      </c>
      <c r="BF233" s="256">
        <f>IF(N233="snížená",J233,0)</f>
        <v>0</v>
      </c>
      <c r="BG233" s="256">
        <f>IF(N233="zákl. přenesená",J233,0)</f>
        <v>0</v>
      </c>
      <c r="BH233" s="256">
        <f>IF(N233="sníž. přenesená",J233,0)</f>
        <v>0</v>
      </c>
      <c r="BI233" s="256">
        <f>IF(N233="nulová",J233,0)</f>
        <v>0</v>
      </c>
      <c r="BJ233" s="17" t="s">
        <v>83</v>
      </c>
      <c r="BK233" s="256">
        <f>ROUND(I233*H233,2)</f>
        <v>0</v>
      </c>
      <c r="BL233" s="17" t="s">
        <v>333</v>
      </c>
      <c r="BM233" s="255" t="s">
        <v>629</v>
      </c>
    </row>
    <row r="234" s="2" customFormat="1">
      <c r="A234" s="38"/>
      <c r="B234" s="39"/>
      <c r="C234" s="40"/>
      <c r="D234" s="259" t="s">
        <v>202</v>
      </c>
      <c r="E234" s="40"/>
      <c r="F234" s="299" t="s">
        <v>344</v>
      </c>
      <c r="G234" s="40"/>
      <c r="H234" s="40"/>
      <c r="I234" s="154"/>
      <c r="J234" s="40"/>
      <c r="K234" s="40"/>
      <c r="L234" s="44"/>
      <c r="M234" s="300"/>
      <c r="N234" s="30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202</v>
      </c>
      <c r="AU234" s="17" t="s">
        <v>85</v>
      </c>
    </row>
    <row r="235" s="15" customFormat="1">
      <c r="A235" s="15"/>
      <c r="B235" s="280"/>
      <c r="C235" s="281"/>
      <c r="D235" s="259" t="s">
        <v>164</v>
      </c>
      <c r="E235" s="282" t="s">
        <v>1</v>
      </c>
      <c r="F235" s="283" t="s">
        <v>351</v>
      </c>
      <c r="G235" s="281"/>
      <c r="H235" s="282" t="s">
        <v>1</v>
      </c>
      <c r="I235" s="284"/>
      <c r="J235" s="281"/>
      <c r="K235" s="281"/>
      <c r="L235" s="285"/>
      <c r="M235" s="286"/>
      <c r="N235" s="287"/>
      <c r="O235" s="287"/>
      <c r="P235" s="287"/>
      <c r="Q235" s="287"/>
      <c r="R235" s="287"/>
      <c r="S235" s="287"/>
      <c r="T235" s="28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9" t="s">
        <v>164</v>
      </c>
      <c r="AU235" s="289" t="s">
        <v>85</v>
      </c>
      <c r="AV235" s="15" t="s">
        <v>83</v>
      </c>
      <c r="AW235" s="15" t="s">
        <v>31</v>
      </c>
      <c r="AX235" s="15" t="s">
        <v>75</v>
      </c>
      <c r="AY235" s="289" t="s">
        <v>154</v>
      </c>
    </row>
    <row r="236" s="13" customFormat="1">
      <c r="A236" s="13"/>
      <c r="B236" s="257"/>
      <c r="C236" s="258"/>
      <c r="D236" s="259" t="s">
        <v>164</v>
      </c>
      <c r="E236" s="260" t="s">
        <v>1</v>
      </c>
      <c r="F236" s="261" t="s">
        <v>630</v>
      </c>
      <c r="G236" s="258"/>
      <c r="H236" s="262">
        <v>0.13200000000000001</v>
      </c>
      <c r="I236" s="263"/>
      <c r="J236" s="258"/>
      <c r="K236" s="258"/>
      <c r="L236" s="264"/>
      <c r="M236" s="265"/>
      <c r="N236" s="266"/>
      <c r="O236" s="266"/>
      <c r="P236" s="266"/>
      <c r="Q236" s="266"/>
      <c r="R236" s="266"/>
      <c r="S236" s="266"/>
      <c r="T236" s="26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8" t="s">
        <v>164</v>
      </c>
      <c r="AU236" s="268" t="s">
        <v>85</v>
      </c>
      <c r="AV236" s="13" t="s">
        <v>85</v>
      </c>
      <c r="AW236" s="13" t="s">
        <v>31</v>
      </c>
      <c r="AX236" s="13" t="s">
        <v>75</v>
      </c>
      <c r="AY236" s="268" t="s">
        <v>154</v>
      </c>
    </row>
    <row r="237" s="14" customFormat="1">
      <c r="A237" s="14"/>
      <c r="B237" s="269"/>
      <c r="C237" s="270"/>
      <c r="D237" s="259" t="s">
        <v>164</v>
      </c>
      <c r="E237" s="271" t="s">
        <v>1</v>
      </c>
      <c r="F237" s="272" t="s">
        <v>166</v>
      </c>
      <c r="G237" s="270"/>
      <c r="H237" s="273">
        <v>0.13200000000000001</v>
      </c>
      <c r="I237" s="274"/>
      <c r="J237" s="270"/>
      <c r="K237" s="270"/>
      <c r="L237" s="275"/>
      <c r="M237" s="276"/>
      <c r="N237" s="277"/>
      <c r="O237" s="277"/>
      <c r="P237" s="277"/>
      <c r="Q237" s="277"/>
      <c r="R237" s="277"/>
      <c r="S237" s="277"/>
      <c r="T237" s="27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9" t="s">
        <v>164</v>
      </c>
      <c r="AU237" s="279" t="s">
        <v>85</v>
      </c>
      <c r="AV237" s="14" t="s">
        <v>162</v>
      </c>
      <c r="AW237" s="14" t="s">
        <v>31</v>
      </c>
      <c r="AX237" s="14" t="s">
        <v>83</v>
      </c>
      <c r="AY237" s="279" t="s">
        <v>154</v>
      </c>
    </row>
    <row r="238" s="2" customFormat="1" ht="201" customHeight="1">
      <c r="A238" s="38"/>
      <c r="B238" s="39"/>
      <c r="C238" s="290" t="s">
        <v>312</v>
      </c>
      <c r="D238" s="290" t="s">
        <v>198</v>
      </c>
      <c r="E238" s="291" t="s">
        <v>354</v>
      </c>
      <c r="F238" s="292" t="s">
        <v>355</v>
      </c>
      <c r="G238" s="293" t="s">
        <v>177</v>
      </c>
      <c r="H238" s="294">
        <v>9.1999999999999993</v>
      </c>
      <c r="I238" s="295"/>
      <c r="J238" s="296">
        <f>ROUND(I238*H238,2)</f>
        <v>0</v>
      </c>
      <c r="K238" s="292" t="s">
        <v>160</v>
      </c>
      <c r="L238" s="44"/>
      <c r="M238" s="297" t="s">
        <v>1</v>
      </c>
      <c r="N238" s="298" t="s">
        <v>40</v>
      </c>
      <c r="O238" s="91"/>
      <c r="P238" s="253">
        <f>O238*H238</f>
        <v>0</v>
      </c>
      <c r="Q238" s="253">
        <v>0</v>
      </c>
      <c r="R238" s="253">
        <f>Q238*H238</f>
        <v>0</v>
      </c>
      <c r="S238" s="253">
        <v>0</v>
      </c>
      <c r="T238" s="25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5" t="s">
        <v>333</v>
      </c>
      <c r="AT238" s="255" t="s">
        <v>198</v>
      </c>
      <c r="AU238" s="255" t="s">
        <v>85</v>
      </c>
      <c r="AY238" s="17" t="s">
        <v>154</v>
      </c>
      <c r="BE238" s="256">
        <f>IF(N238="základní",J238,0)</f>
        <v>0</v>
      </c>
      <c r="BF238" s="256">
        <f>IF(N238="snížená",J238,0)</f>
        <v>0</v>
      </c>
      <c r="BG238" s="256">
        <f>IF(N238="zákl. přenesená",J238,0)</f>
        <v>0</v>
      </c>
      <c r="BH238" s="256">
        <f>IF(N238="sníž. přenesená",J238,0)</f>
        <v>0</v>
      </c>
      <c r="BI238" s="256">
        <f>IF(N238="nulová",J238,0)</f>
        <v>0</v>
      </c>
      <c r="BJ238" s="17" t="s">
        <v>83</v>
      </c>
      <c r="BK238" s="256">
        <f>ROUND(I238*H238,2)</f>
        <v>0</v>
      </c>
      <c r="BL238" s="17" t="s">
        <v>333</v>
      </c>
      <c r="BM238" s="255" t="s">
        <v>631</v>
      </c>
    </row>
    <row r="239" s="2" customFormat="1">
      <c r="A239" s="38"/>
      <c r="B239" s="39"/>
      <c r="C239" s="40"/>
      <c r="D239" s="259" t="s">
        <v>202</v>
      </c>
      <c r="E239" s="40"/>
      <c r="F239" s="299" t="s">
        <v>344</v>
      </c>
      <c r="G239" s="40"/>
      <c r="H239" s="40"/>
      <c r="I239" s="154"/>
      <c r="J239" s="40"/>
      <c r="K239" s="40"/>
      <c r="L239" s="44"/>
      <c r="M239" s="300"/>
      <c r="N239" s="301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202</v>
      </c>
      <c r="AU239" s="17" t="s">
        <v>85</v>
      </c>
    </row>
    <row r="240" s="15" customFormat="1">
      <c r="A240" s="15"/>
      <c r="B240" s="280"/>
      <c r="C240" s="281"/>
      <c r="D240" s="259" t="s">
        <v>164</v>
      </c>
      <c r="E240" s="282" t="s">
        <v>1</v>
      </c>
      <c r="F240" s="283" t="s">
        <v>632</v>
      </c>
      <c r="G240" s="281"/>
      <c r="H240" s="282" t="s">
        <v>1</v>
      </c>
      <c r="I240" s="284"/>
      <c r="J240" s="281"/>
      <c r="K240" s="281"/>
      <c r="L240" s="285"/>
      <c r="M240" s="286"/>
      <c r="N240" s="287"/>
      <c r="O240" s="287"/>
      <c r="P240" s="287"/>
      <c r="Q240" s="287"/>
      <c r="R240" s="287"/>
      <c r="S240" s="287"/>
      <c r="T240" s="28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9" t="s">
        <v>164</v>
      </c>
      <c r="AU240" s="289" t="s">
        <v>85</v>
      </c>
      <c r="AV240" s="15" t="s">
        <v>83</v>
      </c>
      <c r="AW240" s="15" t="s">
        <v>31</v>
      </c>
      <c r="AX240" s="15" t="s">
        <v>75</v>
      </c>
      <c r="AY240" s="289" t="s">
        <v>154</v>
      </c>
    </row>
    <row r="241" s="13" customFormat="1">
      <c r="A241" s="13"/>
      <c r="B241" s="257"/>
      <c r="C241" s="258"/>
      <c r="D241" s="259" t="s">
        <v>164</v>
      </c>
      <c r="E241" s="260" t="s">
        <v>1</v>
      </c>
      <c r="F241" s="261" t="s">
        <v>633</v>
      </c>
      <c r="G241" s="258"/>
      <c r="H241" s="262">
        <v>6.75</v>
      </c>
      <c r="I241" s="263"/>
      <c r="J241" s="258"/>
      <c r="K241" s="258"/>
      <c r="L241" s="264"/>
      <c r="M241" s="265"/>
      <c r="N241" s="266"/>
      <c r="O241" s="266"/>
      <c r="P241" s="266"/>
      <c r="Q241" s="266"/>
      <c r="R241" s="266"/>
      <c r="S241" s="266"/>
      <c r="T241" s="26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8" t="s">
        <v>164</v>
      </c>
      <c r="AU241" s="268" t="s">
        <v>85</v>
      </c>
      <c r="AV241" s="13" t="s">
        <v>85</v>
      </c>
      <c r="AW241" s="13" t="s">
        <v>31</v>
      </c>
      <c r="AX241" s="13" t="s">
        <v>75</v>
      </c>
      <c r="AY241" s="268" t="s">
        <v>154</v>
      </c>
    </row>
    <row r="242" s="13" customFormat="1">
      <c r="A242" s="13"/>
      <c r="B242" s="257"/>
      <c r="C242" s="258"/>
      <c r="D242" s="259" t="s">
        <v>164</v>
      </c>
      <c r="E242" s="260" t="s">
        <v>1</v>
      </c>
      <c r="F242" s="261" t="s">
        <v>634</v>
      </c>
      <c r="G242" s="258"/>
      <c r="H242" s="262">
        <v>2.4500000000000002</v>
      </c>
      <c r="I242" s="263"/>
      <c r="J242" s="258"/>
      <c r="K242" s="258"/>
      <c r="L242" s="264"/>
      <c r="M242" s="265"/>
      <c r="N242" s="266"/>
      <c r="O242" s="266"/>
      <c r="P242" s="266"/>
      <c r="Q242" s="266"/>
      <c r="R242" s="266"/>
      <c r="S242" s="266"/>
      <c r="T242" s="26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8" t="s">
        <v>164</v>
      </c>
      <c r="AU242" s="268" t="s">
        <v>85</v>
      </c>
      <c r="AV242" s="13" t="s">
        <v>85</v>
      </c>
      <c r="AW242" s="13" t="s">
        <v>31</v>
      </c>
      <c r="AX242" s="13" t="s">
        <v>75</v>
      </c>
      <c r="AY242" s="268" t="s">
        <v>154</v>
      </c>
    </row>
    <row r="243" s="14" customFormat="1">
      <c r="A243" s="14"/>
      <c r="B243" s="269"/>
      <c r="C243" s="270"/>
      <c r="D243" s="259" t="s">
        <v>164</v>
      </c>
      <c r="E243" s="271" t="s">
        <v>1</v>
      </c>
      <c r="F243" s="272" t="s">
        <v>166</v>
      </c>
      <c r="G243" s="270"/>
      <c r="H243" s="273">
        <v>9.1999999999999993</v>
      </c>
      <c r="I243" s="274"/>
      <c r="J243" s="270"/>
      <c r="K243" s="270"/>
      <c r="L243" s="275"/>
      <c r="M243" s="276"/>
      <c r="N243" s="277"/>
      <c r="O243" s="277"/>
      <c r="P243" s="277"/>
      <c r="Q243" s="277"/>
      <c r="R243" s="277"/>
      <c r="S243" s="277"/>
      <c r="T243" s="27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9" t="s">
        <v>164</v>
      </c>
      <c r="AU243" s="279" t="s">
        <v>85</v>
      </c>
      <c r="AV243" s="14" t="s">
        <v>162</v>
      </c>
      <c r="AW243" s="14" t="s">
        <v>31</v>
      </c>
      <c r="AX243" s="14" t="s">
        <v>83</v>
      </c>
      <c r="AY243" s="279" t="s">
        <v>154</v>
      </c>
    </row>
    <row r="244" s="2" customFormat="1" ht="201" customHeight="1">
      <c r="A244" s="38"/>
      <c r="B244" s="39"/>
      <c r="C244" s="290" t="s">
        <v>316</v>
      </c>
      <c r="D244" s="290" t="s">
        <v>198</v>
      </c>
      <c r="E244" s="291" t="s">
        <v>361</v>
      </c>
      <c r="F244" s="292" t="s">
        <v>362</v>
      </c>
      <c r="G244" s="293" t="s">
        <v>177</v>
      </c>
      <c r="H244" s="294">
        <v>9.2200000000000006</v>
      </c>
      <c r="I244" s="295"/>
      <c r="J244" s="296">
        <f>ROUND(I244*H244,2)</f>
        <v>0</v>
      </c>
      <c r="K244" s="292" t="s">
        <v>160</v>
      </c>
      <c r="L244" s="44"/>
      <c r="M244" s="297" t="s">
        <v>1</v>
      </c>
      <c r="N244" s="298" t="s">
        <v>40</v>
      </c>
      <c r="O244" s="91"/>
      <c r="P244" s="253">
        <f>O244*H244</f>
        <v>0</v>
      </c>
      <c r="Q244" s="253">
        <v>0</v>
      </c>
      <c r="R244" s="253">
        <f>Q244*H244</f>
        <v>0</v>
      </c>
      <c r="S244" s="253">
        <v>0</v>
      </c>
      <c r="T244" s="25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5" t="s">
        <v>333</v>
      </c>
      <c r="AT244" s="255" t="s">
        <v>198</v>
      </c>
      <c r="AU244" s="255" t="s">
        <v>85</v>
      </c>
      <c r="AY244" s="17" t="s">
        <v>154</v>
      </c>
      <c r="BE244" s="256">
        <f>IF(N244="základní",J244,0)</f>
        <v>0</v>
      </c>
      <c r="BF244" s="256">
        <f>IF(N244="snížená",J244,0)</f>
        <v>0</v>
      </c>
      <c r="BG244" s="256">
        <f>IF(N244="zákl. přenesená",J244,0)</f>
        <v>0</v>
      </c>
      <c r="BH244" s="256">
        <f>IF(N244="sníž. přenesená",J244,0)</f>
        <v>0</v>
      </c>
      <c r="BI244" s="256">
        <f>IF(N244="nulová",J244,0)</f>
        <v>0</v>
      </c>
      <c r="BJ244" s="17" t="s">
        <v>83</v>
      </c>
      <c r="BK244" s="256">
        <f>ROUND(I244*H244,2)</f>
        <v>0</v>
      </c>
      <c r="BL244" s="17" t="s">
        <v>333</v>
      </c>
      <c r="BM244" s="255" t="s">
        <v>635</v>
      </c>
    </row>
    <row r="245" s="2" customFormat="1">
      <c r="A245" s="38"/>
      <c r="B245" s="39"/>
      <c r="C245" s="40"/>
      <c r="D245" s="259" t="s">
        <v>202</v>
      </c>
      <c r="E245" s="40"/>
      <c r="F245" s="299" t="s">
        <v>344</v>
      </c>
      <c r="G245" s="40"/>
      <c r="H245" s="40"/>
      <c r="I245" s="154"/>
      <c r="J245" s="40"/>
      <c r="K245" s="40"/>
      <c r="L245" s="44"/>
      <c r="M245" s="300"/>
      <c r="N245" s="30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202</v>
      </c>
      <c r="AU245" s="17" t="s">
        <v>85</v>
      </c>
    </row>
    <row r="246" s="15" customFormat="1">
      <c r="A246" s="15"/>
      <c r="B246" s="280"/>
      <c r="C246" s="281"/>
      <c r="D246" s="259" t="s">
        <v>164</v>
      </c>
      <c r="E246" s="282" t="s">
        <v>1</v>
      </c>
      <c r="F246" s="283" t="s">
        <v>364</v>
      </c>
      <c r="G246" s="281"/>
      <c r="H246" s="282" t="s">
        <v>1</v>
      </c>
      <c r="I246" s="284"/>
      <c r="J246" s="281"/>
      <c r="K246" s="281"/>
      <c r="L246" s="285"/>
      <c r="M246" s="286"/>
      <c r="N246" s="287"/>
      <c r="O246" s="287"/>
      <c r="P246" s="287"/>
      <c r="Q246" s="287"/>
      <c r="R246" s="287"/>
      <c r="S246" s="287"/>
      <c r="T246" s="28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9" t="s">
        <v>164</v>
      </c>
      <c r="AU246" s="289" t="s">
        <v>85</v>
      </c>
      <c r="AV246" s="15" t="s">
        <v>83</v>
      </c>
      <c r="AW246" s="15" t="s">
        <v>31</v>
      </c>
      <c r="AX246" s="15" t="s">
        <v>75</v>
      </c>
      <c r="AY246" s="289" t="s">
        <v>154</v>
      </c>
    </row>
    <row r="247" s="13" customFormat="1">
      <c r="A247" s="13"/>
      <c r="B247" s="257"/>
      <c r="C247" s="258"/>
      <c r="D247" s="259" t="s">
        <v>164</v>
      </c>
      <c r="E247" s="260" t="s">
        <v>1</v>
      </c>
      <c r="F247" s="261" t="s">
        <v>636</v>
      </c>
      <c r="G247" s="258"/>
      <c r="H247" s="262">
        <v>9.2200000000000006</v>
      </c>
      <c r="I247" s="263"/>
      <c r="J247" s="258"/>
      <c r="K247" s="258"/>
      <c r="L247" s="264"/>
      <c r="M247" s="265"/>
      <c r="N247" s="266"/>
      <c r="O247" s="266"/>
      <c r="P247" s="266"/>
      <c r="Q247" s="266"/>
      <c r="R247" s="266"/>
      <c r="S247" s="266"/>
      <c r="T247" s="26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8" t="s">
        <v>164</v>
      </c>
      <c r="AU247" s="268" t="s">
        <v>85</v>
      </c>
      <c r="AV247" s="13" t="s">
        <v>85</v>
      </c>
      <c r="AW247" s="13" t="s">
        <v>31</v>
      </c>
      <c r="AX247" s="13" t="s">
        <v>75</v>
      </c>
      <c r="AY247" s="268" t="s">
        <v>154</v>
      </c>
    </row>
    <row r="248" s="14" customFormat="1">
      <c r="A248" s="14"/>
      <c r="B248" s="269"/>
      <c r="C248" s="270"/>
      <c r="D248" s="259" t="s">
        <v>164</v>
      </c>
      <c r="E248" s="271" t="s">
        <v>1</v>
      </c>
      <c r="F248" s="272" t="s">
        <v>166</v>
      </c>
      <c r="G248" s="270"/>
      <c r="H248" s="273">
        <v>9.2200000000000006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9" t="s">
        <v>164</v>
      </c>
      <c r="AU248" s="279" t="s">
        <v>85</v>
      </c>
      <c r="AV248" s="14" t="s">
        <v>162</v>
      </c>
      <c r="AW248" s="14" t="s">
        <v>31</v>
      </c>
      <c r="AX248" s="14" t="s">
        <v>83</v>
      </c>
      <c r="AY248" s="279" t="s">
        <v>154</v>
      </c>
    </row>
    <row r="249" s="2" customFormat="1" ht="78" customHeight="1">
      <c r="A249" s="38"/>
      <c r="B249" s="39"/>
      <c r="C249" s="290" t="s">
        <v>323</v>
      </c>
      <c r="D249" s="290" t="s">
        <v>198</v>
      </c>
      <c r="E249" s="291" t="s">
        <v>367</v>
      </c>
      <c r="F249" s="292" t="s">
        <v>368</v>
      </c>
      <c r="G249" s="293" t="s">
        <v>177</v>
      </c>
      <c r="H249" s="294">
        <v>9.2200000000000006</v>
      </c>
      <c r="I249" s="295"/>
      <c r="J249" s="296">
        <f>ROUND(I249*H249,2)</f>
        <v>0</v>
      </c>
      <c r="K249" s="292" t="s">
        <v>160</v>
      </c>
      <c r="L249" s="44"/>
      <c r="M249" s="297" t="s">
        <v>1</v>
      </c>
      <c r="N249" s="298" t="s">
        <v>40</v>
      </c>
      <c r="O249" s="91"/>
      <c r="P249" s="253">
        <f>O249*H249</f>
        <v>0</v>
      </c>
      <c r="Q249" s="253">
        <v>0</v>
      </c>
      <c r="R249" s="253">
        <f>Q249*H249</f>
        <v>0</v>
      </c>
      <c r="S249" s="253">
        <v>0</v>
      </c>
      <c r="T249" s="25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5" t="s">
        <v>333</v>
      </c>
      <c r="AT249" s="255" t="s">
        <v>198</v>
      </c>
      <c r="AU249" s="255" t="s">
        <v>85</v>
      </c>
      <c r="AY249" s="17" t="s">
        <v>154</v>
      </c>
      <c r="BE249" s="256">
        <f>IF(N249="základní",J249,0)</f>
        <v>0</v>
      </c>
      <c r="BF249" s="256">
        <f>IF(N249="snížená",J249,0)</f>
        <v>0</v>
      </c>
      <c r="BG249" s="256">
        <f>IF(N249="zákl. přenesená",J249,0)</f>
        <v>0</v>
      </c>
      <c r="BH249" s="256">
        <f>IF(N249="sníž. přenesená",J249,0)</f>
        <v>0</v>
      </c>
      <c r="BI249" s="256">
        <f>IF(N249="nulová",J249,0)</f>
        <v>0</v>
      </c>
      <c r="BJ249" s="17" t="s">
        <v>83</v>
      </c>
      <c r="BK249" s="256">
        <f>ROUND(I249*H249,2)</f>
        <v>0</v>
      </c>
      <c r="BL249" s="17" t="s">
        <v>333</v>
      </c>
      <c r="BM249" s="255" t="s">
        <v>637</v>
      </c>
    </row>
    <row r="250" s="2" customFormat="1">
      <c r="A250" s="38"/>
      <c r="B250" s="39"/>
      <c r="C250" s="40"/>
      <c r="D250" s="259" t="s">
        <v>202</v>
      </c>
      <c r="E250" s="40"/>
      <c r="F250" s="299" t="s">
        <v>370</v>
      </c>
      <c r="G250" s="40"/>
      <c r="H250" s="40"/>
      <c r="I250" s="154"/>
      <c r="J250" s="40"/>
      <c r="K250" s="40"/>
      <c r="L250" s="44"/>
      <c r="M250" s="300"/>
      <c r="N250" s="30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202</v>
      </c>
      <c r="AU250" s="17" t="s">
        <v>85</v>
      </c>
    </row>
    <row r="251" s="15" customFormat="1">
      <c r="A251" s="15"/>
      <c r="B251" s="280"/>
      <c r="C251" s="281"/>
      <c r="D251" s="259" t="s">
        <v>164</v>
      </c>
      <c r="E251" s="282" t="s">
        <v>1</v>
      </c>
      <c r="F251" s="283" t="s">
        <v>371</v>
      </c>
      <c r="G251" s="281"/>
      <c r="H251" s="282" t="s">
        <v>1</v>
      </c>
      <c r="I251" s="284"/>
      <c r="J251" s="281"/>
      <c r="K251" s="281"/>
      <c r="L251" s="285"/>
      <c r="M251" s="286"/>
      <c r="N251" s="287"/>
      <c r="O251" s="287"/>
      <c r="P251" s="287"/>
      <c r="Q251" s="287"/>
      <c r="R251" s="287"/>
      <c r="S251" s="287"/>
      <c r="T251" s="28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9" t="s">
        <v>164</v>
      </c>
      <c r="AU251" s="289" t="s">
        <v>85</v>
      </c>
      <c r="AV251" s="15" t="s">
        <v>83</v>
      </c>
      <c r="AW251" s="15" t="s">
        <v>31</v>
      </c>
      <c r="AX251" s="15" t="s">
        <v>75</v>
      </c>
      <c r="AY251" s="289" t="s">
        <v>154</v>
      </c>
    </row>
    <row r="252" s="13" customFormat="1">
      <c r="A252" s="13"/>
      <c r="B252" s="257"/>
      <c r="C252" s="258"/>
      <c r="D252" s="259" t="s">
        <v>164</v>
      </c>
      <c r="E252" s="260" t="s">
        <v>1</v>
      </c>
      <c r="F252" s="261" t="s">
        <v>636</v>
      </c>
      <c r="G252" s="258"/>
      <c r="H252" s="262">
        <v>9.2200000000000006</v>
      </c>
      <c r="I252" s="263"/>
      <c r="J252" s="258"/>
      <c r="K252" s="258"/>
      <c r="L252" s="264"/>
      <c r="M252" s="265"/>
      <c r="N252" s="266"/>
      <c r="O252" s="266"/>
      <c r="P252" s="266"/>
      <c r="Q252" s="266"/>
      <c r="R252" s="266"/>
      <c r="S252" s="266"/>
      <c r="T252" s="26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8" t="s">
        <v>164</v>
      </c>
      <c r="AU252" s="268" t="s">
        <v>85</v>
      </c>
      <c r="AV252" s="13" t="s">
        <v>85</v>
      </c>
      <c r="AW252" s="13" t="s">
        <v>31</v>
      </c>
      <c r="AX252" s="13" t="s">
        <v>75</v>
      </c>
      <c r="AY252" s="268" t="s">
        <v>154</v>
      </c>
    </row>
    <row r="253" s="14" customFormat="1">
      <c r="A253" s="14"/>
      <c r="B253" s="269"/>
      <c r="C253" s="270"/>
      <c r="D253" s="259" t="s">
        <v>164</v>
      </c>
      <c r="E253" s="271" t="s">
        <v>1</v>
      </c>
      <c r="F253" s="272" t="s">
        <v>166</v>
      </c>
      <c r="G253" s="270"/>
      <c r="H253" s="273">
        <v>9.2200000000000006</v>
      </c>
      <c r="I253" s="274"/>
      <c r="J253" s="270"/>
      <c r="K253" s="270"/>
      <c r="L253" s="275"/>
      <c r="M253" s="302"/>
      <c r="N253" s="303"/>
      <c r="O253" s="303"/>
      <c r="P253" s="303"/>
      <c r="Q253" s="303"/>
      <c r="R253" s="303"/>
      <c r="S253" s="303"/>
      <c r="T253" s="30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9" t="s">
        <v>164</v>
      </c>
      <c r="AU253" s="279" t="s">
        <v>85</v>
      </c>
      <c r="AV253" s="14" t="s">
        <v>162</v>
      </c>
      <c r="AW253" s="14" t="s">
        <v>31</v>
      </c>
      <c r="AX253" s="14" t="s">
        <v>83</v>
      </c>
      <c r="AY253" s="279" t="s">
        <v>154</v>
      </c>
    </row>
    <row r="254" s="2" customFormat="1" ht="6.96" customHeight="1">
      <c r="A254" s="38"/>
      <c r="B254" s="66"/>
      <c r="C254" s="67"/>
      <c r="D254" s="67"/>
      <c r="E254" s="67"/>
      <c r="F254" s="67"/>
      <c r="G254" s="67"/>
      <c r="H254" s="67"/>
      <c r="I254" s="192"/>
      <c r="J254" s="67"/>
      <c r="K254" s="67"/>
      <c r="L254" s="44"/>
      <c r="M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</row>
  </sheetData>
  <sheetProtection sheet="1" autoFilter="0" formatColumns="0" formatRows="0" objects="1" scenarios="1" spinCount="100000" saltValue="3pDIxjstdfuAcVbtctmELggl7tXesFN3TsSG+phSkjAxOV4TQKq7T/qQZAyhsQhgMizx633peUm/Npeh/1pO+A==" hashValue="2K3WRg6sPg4yjZuK6ji3B0PLR2vN1H34rT+Gb21iJ1LDa7I61Kk0XE66yYmTc+7qkEx24iGWFIT9LJhc1InogQ==" algorithmName="SHA-512" password="CC35"/>
  <autoFilter ref="C120:K2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638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ROUND((SUM(BE121:BE184)),  2)</f>
        <v>0</v>
      </c>
      <c r="G33" s="38"/>
      <c r="H33" s="38"/>
      <c r="I33" s="171">
        <v>0.20999999999999999</v>
      </c>
      <c r="J33" s="170">
        <f>ROUND(((SUM(BE121:BE184))*I33),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ROUND((SUM(BF121:BF184)),  2)</f>
        <v>0</v>
      </c>
      <c r="G34" s="38"/>
      <c r="H34" s="38"/>
      <c r="I34" s="171">
        <v>0.14999999999999999</v>
      </c>
      <c r="J34" s="170">
        <f>ROUND(((SUM(BF121:BF184))*I34),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ROUND((SUM(BG121:BG184)),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ROUND((SUM(BH121:BH184)),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ROUND((SUM(BI121:BI184)),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06 - Oprava přejezdu P2455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136</v>
      </c>
      <c r="E98" s="211"/>
      <c r="F98" s="211"/>
      <c r="G98" s="211"/>
      <c r="H98" s="211"/>
      <c r="I98" s="212"/>
      <c r="J98" s="213">
        <f>J123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137</v>
      </c>
      <c r="E99" s="211"/>
      <c r="F99" s="211"/>
      <c r="G99" s="211"/>
      <c r="H99" s="211"/>
      <c r="I99" s="212"/>
      <c r="J99" s="213">
        <f>J139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138</v>
      </c>
      <c r="E100" s="211"/>
      <c r="F100" s="211"/>
      <c r="G100" s="211"/>
      <c r="H100" s="211"/>
      <c r="I100" s="212"/>
      <c r="J100" s="213">
        <f>J164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639</v>
      </c>
      <c r="E101" s="211"/>
      <c r="F101" s="211"/>
      <c r="G101" s="211"/>
      <c r="H101" s="211"/>
      <c r="I101" s="212"/>
      <c r="J101" s="213">
        <f>J180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Oprava trati v úseku Brandýsek - Kralupy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06 - Oprava přejezdu P2455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56" t="s">
        <v>22</v>
      </c>
      <c r="J115" s="79" t="str">
        <f>IF(J12="","",J12)</f>
        <v>6. 4. 2020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156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56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140</v>
      </c>
      <c r="D120" s="218" t="s">
        <v>60</v>
      </c>
      <c r="E120" s="218" t="s">
        <v>56</v>
      </c>
      <c r="F120" s="218" t="s">
        <v>57</v>
      </c>
      <c r="G120" s="218" t="s">
        <v>141</v>
      </c>
      <c r="H120" s="218" t="s">
        <v>142</v>
      </c>
      <c r="I120" s="219" t="s">
        <v>143</v>
      </c>
      <c r="J120" s="218" t="s">
        <v>131</v>
      </c>
      <c r="K120" s="220" t="s">
        <v>144</v>
      </c>
      <c r="L120" s="221"/>
      <c r="M120" s="100" t="s">
        <v>1</v>
      </c>
      <c r="N120" s="101" t="s">
        <v>39</v>
      </c>
      <c r="O120" s="101" t="s">
        <v>145</v>
      </c>
      <c r="P120" s="101" t="s">
        <v>146</v>
      </c>
      <c r="Q120" s="101" t="s">
        <v>147</v>
      </c>
      <c r="R120" s="101" t="s">
        <v>148</v>
      </c>
      <c r="S120" s="101" t="s">
        <v>149</v>
      </c>
      <c r="T120" s="102" t="s">
        <v>150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151</v>
      </c>
      <c r="D121" s="40"/>
      <c r="E121" s="40"/>
      <c r="F121" s="40"/>
      <c r="G121" s="40"/>
      <c r="H121" s="40"/>
      <c r="I121" s="154"/>
      <c r="J121" s="222">
        <f>BK121</f>
        <v>0</v>
      </c>
      <c r="K121" s="40"/>
      <c r="L121" s="44"/>
      <c r="M121" s="103"/>
      <c r="N121" s="223"/>
      <c r="O121" s="104"/>
      <c r="P121" s="224">
        <f>P122</f>
        <v>0</v>
      </c>
      <c r="Q121" s="104"/>
      <c r="R121" s="224">
        <f>R122</f>
        <v>6.7275</v>
      </c>
      <c r="S121" s="104"/>
      <c r="T121" s="225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133</v>
      </c>
      <c r="BK121" s="226">
        <f>BK122</f>
        <v>0</v>
      </c>
    </row>
    <row r="122" s="12" customFormat="1" ht="25.92" customHeight="1">
      <c r="A122" s="12"/>
      <c r="B122" s="227"/>
      <c r="C122" s="228"/>
      <c r="D122" s="229" t="s">
        <v>74</v>
      </c>
      <c r="E122" s="230" t="s">
        <v>152</v>
      </c>
      <c r="F122" s="230" t="s">
        <v>153</v>
      </c>
      <c r="G122" s="228"/>
      <c r="H122" s="228"/>
      <c r="I122" s="231"/>
      <c r="J122" s="232">
        <f>BK122</f>
        <v>0</v>
      </c>
      <c r="K122" s="228"/>
      <c r="L122" s="233"/>
      <c r="M122" s="234"/>
      <c r="N122" s="235"/>
      <c r="O122" s="235"/>
      <c r="P122" s="236">
        <f>P123+P139+P164+P180</f>
        <v>0</v>
      </c>
      <c r="Q122" s="235"/>
      <c r="R122" s="236">
        <f>R123+R139+R164+R180</f>
        <v>6.7275</v>
      </c>
      <c r="S122" s="235"/>
      <c r="T122" s="237">
        <f>T123+T139+T164+T180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83</v>
      </c>
      <c r="AT122" s="239" t="s">
        <v>74</v>
      </c>
      <c r="AU122" s="239" t="s">
        <v>75</v>
      </c>
      <c r="AY122" s="238" t="s">
        <v>154</v>
      </c>
      <c r="BK122" s="240">
        <f>BK123+BK139+BK164+BK180</f>
        <v>0</v>
      </c>
    </row>
    <row r="123" s="12" customFormat="1" ht="22.8" customHeight="1">
      <c r="A123" s="12"/>
      <c r="B123" s="227"/>
      <c r="C123" s="228"/>
      <c r="D123" s="229" t="s">
        <v>74</v>
      </c>
      <c r="E123" s="241" t="s">
        <v>85</v>
      </c>
      <c r="F123" s="241" t="s">
        <v>173</v>
      </c>
      <c r="G123" s="228"/>
      <c r="H123" s="228"/>
      <c r="I123" s="231"/>
      <c r="J123" s="242">
        <f>BK123</f>
        <v>0</v>
      </c>
      <c r="K123" s="228"/>
      <c r="L123" s="233"/>
      <c r="M123" s="234"/>
      <c r="N123" s="235"/>
      <c r="O123" s="235"/>
      <c r="P123" s="236">
        <f>SUM(P124:P138)</f>
        <v>0</v>
      </c>
      <c r="Q123" s="235"/>
      <c r="R123" s="236">
        <f>SUM(R124:R138)</f>
        <v>6.726</v>
      </c>
      <c r="S123" s="235"/>
      <c r="T123" s="237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74</v>
      </c>
      <c r="AU123" s="239" t="s">
        <v>83</v>
      </c>
      <c r="AY123" s="238" t="s">
        <v>154</v>
      </c>
      <c r="BK123" s="240">
        <f>SUM(BK124:BK138)</f>
        <v>0</v>
      </c>
    </row>
    <row r="124" s="2" customFormat="1" ht="21.75" customHeight="1">
      <c r="A124" s="38"/>
      <c r="B124" s="39"/>
      <c r="C124" s="243" t="s">
        <v>83</v>
      </c>
      <c r="D124" s="243" t="s">
        <v>156</v>
      </c>
      <c r="E124" s="244" t="s">
        <v>640</v>
      </c>
      <c r="F124" s="245" t="s">
        <v>641</v>
      </c>
      <c r="G124" s="246" t="s">
        <v>159</v>
      </c>
      <c r="H124" s="247">
        <v>2</v>
      </c>
      <c r="I124" s="248"/>
      <c r="J124" s="249">
        <f>ROUND(I124*H124,2)</f>
        <v>0</v>
      </c>
      <c r="K124" s="245" t="s">
        <v>160</v>
      </c>
      <c r="L124" s="250"/>
      <c r="M124" s="251" t="s">
        <v>1</v>
      </c>
      <c r="N124" s="252" t="s">
        <v>40</v>
      </c>
      <c r="O124" s="91"/>
      <c r="P124" s="253">
        <f>O124*H124</f>
        <v>0</v>
      </c>
      <c r="Q124" s="253">
        <v>0.0080000000000000002</v>
      </c>
      <c r="R124" s="253">
        <f>Q124*H124</f>
        <v>0.016</v>
      </c>
      <c r="S124" s="253">
        <v>0</v>
      </c>
      <c r="T124" s="25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5" t="s">
        <v>161</v>
      </c>
      <c r="AT124" s="255" t="s">
        <v>156</v>
      </c>
      <c r="AU124" s="255" t="s">
        <v>85</v>
      </c>
      <c r="AY124" s="17" t="s">
        <v>154</v>
      </c>
      <c r="BE124" s="256">
        <f>IF(N124="základní",J124,0)</f>
        <v>0</v>
      </c>
      <c r="BF124" s="256">
        <f>IF(N124="snížená",J124,0)</f>
        <v>0</v>
      </c>
      <c r="BG124" s="256">
        <f>IF(N124="zákl. přenesená",J124,0)</f>
        <v>0</v>
      </c>
      <c r="BH124" s="256">
        <f>IF(N124="sníž. přenesená",J124,0)</f>
        <v>0</v>
      </c>
      <c r="BI124" s="256">
        <f>IF(N124="nulová",J124,0)</f>
        <v>0</v>
      </c>
      <c r="BJ124" s="17" t="s">
        <v>83</v>
      </c>
      <c r="BK124" s="256">
        <f>ROUND(I124*H124,2)</f>
        <v>0</v>
      </c>
      <c r="BL124" s="17" t="s">
        <v>162</v>
      </c>
      <c r="BM124" s="255" t="s">
        <v>642</v>
      </c>
    </row>
    <row r="125" s="13" customFormat="1">
      <c r="A125" s="13"/>
      <c r="B125" s="257"/>
      <c r="C125" s="258"/>
      <c r="D125" s="259" t="s">
        <v>164</v>
      </c>
      <c r="E125" s="260" t="s">
        <v>1</v>
      </c>
      <c r="F125" s="261" t="s">
        <v>85</v>
      </c>
      <c r="G125" s="258"/>
      <c r="H125" s="262">
        <v>2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164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154</v>
      </c>
    </row>
    <row r="126" s="14" customFormat="1">
      <c r="A126" s="14"/>
      <c r="B126" s="269"/>
      <c r="C126" s="270"/>
      <c r="D126" s="259" t="s">
        <v>164</v>
      </c>
      <c r="E126" s="271" t="s">
        <v>1</v>
      </c>
      <c r="F126" s="272" t="s">
        <v>166</v>
      </c>
      <c r="G126" s="270"/>
      <c r="H126" s="273">
        <v>2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164</v>
      </c>
      <c r="AU126" s="279" t="s">
        <v>85</v>
      </c>
      <c r="AV126" s="14" t="s">
        <v>162</v>
      </c>
      <c r="AW126" s="14" t="s">
        <v>31</v>
      </c>
      <c r="AX126" s="14" t="s">
        <v>83</v>
      </c>
      <c r="AY126" s="279" t="s">
        <v>154</v>
      </c>
    </row>
    <row r="127" s="2" customFormat="1" ht="21.75" customHeight="1">
      <c r="A127" s="38"/>
      <c r="B127" s="39"/>
      <c r="C127" s="243" t="s">
        <v>85</v>
      </c>
      <c r="D127" s="243" t="s">
        <v>156</v>
      </c>
      <c r="E127" s="244" t="s">
        <v>643</v>
      </c>
      <c r="F127" s="245" t="s">
        <v>644</v>
      </c>
      <c r="G127" s="246" t="s">
        <v>159</v>
      </c>
      <c r="H127" s="247">
        <v>2</v>
      </c>
      <c r="I127" s="248"/>
      <c r="J127" s="249">
        <f>ROUND(I127*H127,2)</f>
        <v>0</v>
      </c>
      <c r="K127" s="245" t="s">
        <v>160</v>
      </c>
      <c r="L127" s="250"/>
      <c r="M127" s="251" t="s">
        <v>1</v>
      </c>
      <c r="N127" s="252" t="s">
        <v>40</v>
      </c>
      <c r="O127" s="91"/>
      <c r="P127" s="253">
        <f>O127*H127</f>
        <v>0</v>
      </c>
      <c r="Q127" s="253">
        <v>1.5549999999999999</v>
      </c>
      <c r="R127" s="253">
        <f>Q127*H127</f>
        <v>3.1099999999999999</v>
      </c>
      <c r="S127" s="253">
        <v>0</v>
      </c>
      <c r="T127" s="25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5" t="s">
        <v>161</v>
      </c>
      <c r="AT127" s="255" t="s">
        <v>156</v>
      </c>
      <c r="AU127" s="255" t="s">
        <v>85</v>
      </c>
      <c r="AY127" s="17" t="s">
        <v>154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7" t="s">
        <v>83</v>
      </c>
      <c r="BK127" s="256">
        <f>ROUND(I127*H127,2)</f>
        <v>0</v>
      </c>
      <c r="BL127" s="17" t="s">
        <v>162</v>
      </c>
      <c r="BM127" s="255" t="s">
        <v>645</v>
      </c>
    </row>
    <row r="128" s="15" customFormat="1">
      <c r="A128" s="15"/>
      <c r="B128" s="280"/>
      <c r="C128" s="281"/>
      <c r="D128" s="259" t="s">
        <v>164</v>
      </c>
      <c r="E128" s="282" t="s">
        <v>1</v>
      </c>
      <c r="F128" s="283" t="s">
        <v>646</v>
      </c>
      <c r="G128" s="281"/>
      <c r="H128" s="282" t="s">
        <v>1</v>
      </c>
      <c r="I128" s="284"/>
      <c r="J128" s="281"/>
      <c r="K128" s="281"/>
      <c r="L128" s="285"/>
      <c r="M128" s="286"/>
      <c r="N128" s="287"/>
      <c r="O128" s="287"/>
      <c r="P128" s="287"/>
      <c r="Q128" s="287"/>
      <c r="R128" s="287"/>
      <c r="S128" s="287"/>
      <c r="T128" s="28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9" t="s">
        <v>164</v>
      </c>
      <c r="AU128" s="289" t="s">
        <v>85</v>
      </c>
      <c r="AV128" s="15" t="s">
        <v>83</v>
      </c>
      <c r="AW128" s="15" t="s">
        <v>31</v>
      </c>
      <c r="AX128" s="15" t="s">
        <v>75</v>
      </c>
      <c r="AY128" s="289" t="s">
        <v>154</v>
      </c>
    </row>
    <row r="129" s="13" customFormat="1">
      <c r="A129" s="13"/>
      <c r="B129" s="257"/>
      <c r="C129" s="258"/>
      <c r="D129" s="259" t="s">
        <v>164</v>
      </c>
      <c r="E129" s="260" t="s">
        <v>1</v>
      </c>
      <c r="F129" s="261" t="s">
        <v>85</v>
      </c>
      <c r="G129" s="258"/>
      <c r="H129" s="262">
        <v>2</v>
      </c>
      <c r="I129" s="263"/>
      <c r="J129" s="258"/>
      <c r="K129" s="258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164</v>
      </c>
      <c r="AU129" s="268" t="s">
        <v>85</v>
      </c>
      <c r="AV129" s="13" t="s">
        <v>85</v>
      </c>
      <c r="AW129" s="13" t="s">
        <v>31</v>
      </c>
      <c r="AX129" s="13" t="s">
        <v>75</v>
      </c>
      <c r="AY129" s="268" t="s">
        <v>154</v>
      </c>
    </row>
    <row r="130" s="14" customFormat="1">
      <c r="A130" s="14"/>
      <c r="B130" s="269"/>
      <c r="C130" s="270"/>
      <c r="D130" s="259" t="s">
        <v>164</v>
      </c>
      <c r="E130" s="271" t="s">
        <v>1</v>
      </c>
      <c r="F130" s="272" t="s">
        <v>166</v>
      </c>
      <c r="G130" s="270"/>
      <c r="H130" s="273">
        <v>2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9" t="s">
        <v>164</v>
      </c>
      <c r="AU130" s="279" t="s">
        <v>85</v>
      </c>
      <c r="AV130" s="14" t="s">
        <v>162</v>
      </c>
      <c r="AW130" s="14" t="s">
        <v>31</v>
      </c>
      <c r="AX130" s="14" t="s">
        <v>83</v>
      </c>
      <c r="AY130" s="279" t="s">
        <v>154</v>
      </c>
    </row>
    <row r="131" s="2" customFormat="1" ht="21.75" customHeight="1">
      <c r="A131" s="38"/>
      <c r="B131" s="39"/>
      <c r="C131" s="243" t="s">
        <v>174</v>
      </c>
      <c r="D131" s="243" t="s">
        <v>156</v>
      </c>
      <c r="E131" s="244" t="s">
        <v>647</v>
      </c>
      <c r="F131" s="245" t="s">
        <v>648</v>
      </c>
      <c r="G131" s="246" t="s">
        <v>177</v>
      </c>
      <c r="H131" s="247">
        <v>3.6000000000000001</v>
      </c>
      <c r="I131" s="248"/>
      <c r="J131" s="249">
        <f>ROUND(I131*H131,2)</f>
        <v>0</v>
      </c>
      <c r="K131" s="245" t="s">
        <v>160</v>
      </c>
      <c r="L131" s="250"/>
      <c r="M131" s="251" t="s">
        <v>1</v>
      </c>
      <c r="N131" s="252" t="s">
        <v>40</v>
      </c>
      <c r="O131" s="91"/>
      <c r="P131" s="253">
        <f>O131*H131</f>
        <v>0</v>
      </c>
      <c r="Q131" s="253">
        <v>1</v>
      </c>
      <c r="R131" s="253">
        <f>Q131*H131</f>
        <v>3.6000000000000001</v>
      </c>
      <c r="S131" s="253">
        <v>0</v>
      </c>
      <c r="T131" s="25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5" t="s">
        <v>161</v>
      </c>
      <c r="AT131" s="255" t="s">
        <v>156</v>
      </c>
      <c r="AU131" s="255" t="s">
        <v>85</v>
      </c>
      <c r="AY131" s="17" t="s">
        <v>154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7" t="s">
        <v>83</v>
      </c>
      <c r="BK131" s="256">
        <f>ROUND(I131*H131,2)</f>
        <v>0</v>
      </c>
      <c r="BL131" s="17" t="s">
        <v>162</v>
      </c>
      <c r="BM131" s="255" t="s">
        <v>649</v>
      </c>
    </row>
    <row r="132" s="13" customFormat="1">
      <c r="A132" s="13"/>
      <c r="B132" s="257"/>
      <c r="C132" s="258"/>
      <c r="D132" s="259" t="s">
        <v>164</v>
      </c>
      <c r="E132" s="260" t="s">
        <v>1</v>
      </c>
      <c r="F132" s="261" t="s">
        <v>650</v>
      </c>
      <c r="G132" s="258"/>
      <c r="H132" s="262">
        <v>3.6000000000000001</v>
      </c>
      <c r="I132" s="263"/>
      <c r="J132" s="258"/>
      <c r="K132" s="258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164</v>
      </c>
      <c r="AU132" s="268" t="s">
        <v>85</v>
      </c>
      <c r="AV132" s="13" t="s">
        <v>85</v>
      </c>
      <c r="AW132" s="13" t="s">
        <v>31</v>
      </c>
      <c r="AX132" s="13" t="s">
        <v>75</v>
      </c>
      <c r="AY132" s="268" t="s">
        <v>154</v>
      </c>
    </row>
    <row r="133" s="14" customFormat="1">
      <c r="A133" s="14"/>
      <c r="B133" s="269"/>
      <c r="C133" s="270"/>
      <c r="D133" s="259" t="s">
        <v>164</v>
      </c>
      <c r="E133" s="271" t="s">
        <v>1</v>
      </c>
      <c r="F133" s="272" t="s">
        <v>166</v>
      </c>
      <c r="G133" s="270"/>
      <c r="H133" s="273">
        <v>3.6000000000000001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9" t="s">
        <v>164</v>
      </c>
      <c r="AU133" s="279" t="s">
        <v>85</v>
      </c>
      <c r="AV133" s="14" t="s">
        <v>162</v>
      </c>
      <c r="AW133" s="14" t="s">
        <v>31</v>
      </c>
      <c r="AX133" s="14" t="s">
        <v>83</v>
      </c>
      <c r="AY133" s="279" t="s">
        <v>154</v>
      </c>
    </row>
    <row r="134" s="2" customFormat="1" ht="21.75" customHeight="1">
      <c r="A134" s="38"/>
      <c r="B134" s="39"/>
      <c r="C134" s="243" t="s">
        <v>162</v>
      </c>
      <c r="D134" s="243" t="s">
        <v>156</v>
      </c>
      <c r="E134" s="244" t="s">
        <v>376</v>
      </c>
      <c r="F134" s="245" t="s">
        <v>377</v>
      </c>
      <c r="G134" s="246" t="s">
        <v>216</v>
      </c>
      <c r="H134" s="247">
        <v>15</v>
      </c>
      <c r="I134" s="248"/>
      <c r="J134" s="249">
        <f>ROUND(I134*H134,2)</f>
        <v>0</v>
      </c>
      <c r="K134" s="245" t="s">
        <v>160</v>
      </c>
      <c r="L134" s="250"/>
      <c r="M134" s="251" t="s">
        <v>1</v>
      </c>
      <c r="N134" s="252" t="s">
        <v>40</v>
      </c>
      <c r="O134" s="91"/>
      <c r="P134" s="253">
        <f>O134*H134</f>
        <v>0</v>
      </c>
      <c r="Q134" s="253">
        <v>0</v>
      </c>
      <c r="R134" s="253">
        <f>Q134*H134</f>
        <v>0</v>
      </c>
      <c r="S134" s="253">
        <v>0</v>
      </c>
      <c r="T134" s="25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5" t="s">
        <v>161</v>
      </c>
      <c r="AT134" s="255" t="s">
        <v>156</v>
      </c>
      <c r="AU134" s="255" t="s">
        <v>85</v>
      </c>
      <c r="AY134" s="17" t="s">
        <v>154</v>
      </c>
      <c r="BE134" s="256">
        <f>IF(N134="základní",J134,0)</f>
        <v>0</v>
      </c>
      <c r="BF134" s="256">
        <f>IF(N134="snížená",J134,0)</f>
        <v>0</v>
      </c>
      <c r="BG134" s="256">
        <f>IF(N134="zákl. přenesená",J134,0)</f>
        <v>0</v>
      </c>
      <c r="BH134" s="256">
        <f>IF(N134="sníž. přenesená",J134,0)</f>
        <v>0</v>
      </c>
      <c r="BI134" s="256">
        <f>IF(N134="nulová",J134,0)</f>
        <v>0</v>
      </c>
      <c r="BJ134" s="17" t="s">
        <v>83</v>
      </c>
      <c r="BK134" s="256">
        <f>ROUND(I134*H134,2)</f>
        <v>0</v>
      </c>
      <c r="BL134" s="17" t="s">
        <v>162</v>
      </c>
      <c r="BM134" s="255" t="s">
        <v>651</v>
      </c>
    </row>
    <row r="135" s="15" customFormat="1">
      <c r="A135" s="15"/>
      <c r="B135" s="280"/>
      <c r="C135" s="281"/>
      <c r="D135" s="259" t="s">
        <v>164</v>
      </c>
      <c r="E135" s="282" t="s">
        <v>1</v>
      </c>
      <c r="F135" s="283" t="s">
        <v>652</v>
      </c>
      <c r="G135" s="281"/>
      <c r="H135" s="282" t="s">
        <v>1</v>
      </c>
      <c r="I135" s="284"/>
      <c r="J135" s="281"/>
      <c r="K135" s="281"/>
      <c r="L135" s="285"/>
      <c r="M135" s="286"/>
      <c r="N135" s="287"/>
      <c r="O135" s="287"/>
      <c r="P135" s="287"/>
      <c r="Q135" s="287"/>
      <c r="R135" s="287"/>
      <c r="S135" s="287"/>
      <c r="T135" s="28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9" t="s">
        <v>164</v>
      </c>
      <c r="AU135" s="289" t="s">
        <v>85</v>
      </c>
      <c r="AV135" s="15" t="s">
        <v>83</v>
      </c>
      <c r="AW135" s="15" t="s">
        <v>31</v>
      </c>
      <c r="AX135" s="15" t="s">
        <v>75</v>
      </c>
      <c r="AY135" s="289" t="s">
        <v>154</v>
      </c>
    </row>
    <row r="136" s="13" customFormat="1">
      <c r="A136" s="13"/>
      <c r="B136" s="257"/>
      <c r="C136" s="258"/>
      <c r="D136" s="259" t="s">
        <v>164</v>
      </c>
      <c r="E136" s="260" t="s">
        <v>1</v>
      </c>
      <c r="F136" s="261" t="s">
        <v>653</v>
      </c>
      <c r="G136" s="258"/>
      <c r="H136" s="262">
        <v>6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164</v>
      </c>
      <c r="AU136" s="268" t="s">
        <v>85</v>
      </c>
      <c r="AV136" s="13" t="s">
        <v>85</v>
      </c>
      <c r="AW136" s="13" t="s">
        <v>31</v>
      </c>
      <c r="AX136" s="13" t="s">
        <v>75</v>
      </c>
      <c r="AY136" s="268" t="s">
        <v>154</v>
      </c>
    </row>
    <row r="137" s="13" customFormat="1">
      <c r="A137" s="13"/>
      <c r="B137" s="257"/>
      <c r="C137" s="258"/>
      <c r="D137" s="259" t="s">
        <v>164</v>
      </c>
      <c r="E137" s="260" t="s">
        <v>1</v>
      </c>
      <c r="F137" s="261" t="s">
        <v>654</v>
      </c>
      <c r="G137" s="258"/>
      <c r="H137" s="262">
        <v>9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164</v>
      </c>
      <c r="AU137" s="268" t="s">
        <v>85</v>
      </c>
      <c r="AV137" s="13" t="s">
        <v>85</v>
      </c>
      <c r="AW137" s="13" t="s">
        <v>31</v>
      </c>
      <c r="AX137" s="13" t="s">
        <v>75</v>
      </c>
      <c r="AY137" s="268" t="s">
        <v>154</v>
      </c>
    </row>
    <row r="138" s="14" customFormat="1">
      <c r="A138" s="14"/>
      <c r="B138" s="269"/>
      <c r="C138" s="270"/>
      <c r="D138" s="259" t="s">
        <v>164</v>
      </c>
      <c r="E138" s="271" t="s">
        <v>1</v>
      </c>
      <c r="F138" s="272" t="s">
        <v>166</v>
      </c>
      <c r="G138" s="270"/>
      <c r="H138" s="273">
        <v>15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164</v>
      </c>
      <c r="AU138" s="279" t="s">
        <v>85</v>
      </c>
      <c r="AV138" s="14" t="s">
        <v>162</v>
      </c>
      <c r="AW138" s="14" t="s">
        <v>31</v>
      </c>
      <c r="AX138" s="14" t="s">
        <v>83</v>
      </c>
      <c r="AY138" s="279" t="s">
        <v>154</v>
      </c>
    </row>
    <row r="139" s="12" customFormat="1" ht="22.8" customHeight="1">
      <c r="A139" s="12"/>
      <c r="B139" s="227"/>
      <c r="C139" s="228"/>
      <c r="D139" s="229" t="s">
        <v>74</v>
      </c>
      <c r="E139" s="241" t="s">
        <v>191</v>
      </c>
      <c r="F139" s="241" t="s">
        <v>196</v>
      </c>
      <c r="G139" s="228"/>
      <c r="H139" s="228"/>
      <c r="I139" s="231"/>
      <c r="J139" s="242">
        <f>BK139</f>
        <v>0</v>
      </c>
      <c r="K139" s="228"/>
      <c r="L139" s="233"/>
      <c r="M139" s="234"/>
      <c r="N139" s="235"/>
      <c r="O139" s="235"/>
      <c r="P139" s="236">
        <f>SUM(P140:P163)</f>
        <v>0</v>
      </c>
      <c r="Q139" s="235"/>
      <c r="R139" s="236">
        <f>SUM(R140:R163)</f>
        <v>0.0015</v>
      </c>
      <c r="S139" s="235"/>
      <c r="T139" s="237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8" t="s">
        <v>83</v>
      </c>
      <c r="AT139" s="239" t="s">
        <v>74</v>
      </c>
      <c r="AU139" s="239" t="s">
        <v>83</v>
      </c>
      <c r="AY139" s="238" t="s">
        <v>154</v>
      </c>
      <c r="BK139" s="240">
        <f>SUM(BK140:BK163)</f>
        <v>0</v>
      </c>
    </row>
    <row r="140" s="2" customFormat="1" ht="33" customHeight="1">
      <c r="A140" s="38"/>
      <c r="B140" s="39"/>
      <c r="C140" s="290" t="s">
        <v>191</v>
      </c>
      <c r="D140" s="290" t="s">
        <v>198</v>
      </c>
      <c r="E140" s="291" t="s">
        <v>655</v>
      </c>
      <c r="F140" s="292" t="s">
        <v>656</v>
      </c>
      <c r="G140" s="293" t="s">
        <v>216</v>
      </c>
      <c r="H140" s="294">
        <v>15</v>
      </c>
      <c r="I140" s="295"/>
      <c r="J140" s="296">
        <f>ROUND(I140*H140,2)</f>
        <v>0</v>
      </c>
      <c r="K140" s="292" t="s">
        <v>657</v>
      </c>
      <c r="L140" s="44"/>
      <c r="M140" s="297" t="s">
        <v>1</v>
      </c>
      <c r="N140" s="298" t="s">
        <v>40</v>
      </c>
      <c r="O140" s="91"/>
      <c r="P140" s="253">
        <f>O140*H140</f>
        <v>0</v>
      </c>
      <c r="Q140" s="253">
        <v>0.00010000000000000001</v>
      </c>
      <c r="R140" s="253">
        <f>Q140*H140</f>
        <v>0.0015</v>
      </c>
      <c r="S140" s="253">
        <v>0</v>
      </c>
      <c r="T140" s="25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5" t="s">
        <v>162</v>
      </c>
      <c r="AT140" s="255" t="s">
        <v>198</v>
      </c>
      <c r="AU140" s="255" t="s">
        <v>85</v>
      </c>
      <c r="AY140" s="17" t="s">
        <v>154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7" t="s">
        <v>83</v>
      </c>
      <c r="BK140" s="256">
        <f>ROUND(I140*H140,2)</f>
        <v>0</v>
      </c>
      <c r="BL140" s="17" t="s">
        <v>162</v>
      </c>
      <c r="BM140" s="255" t="s">
        <v>658</v>
      </c>
    </row>
    <row r="141" s="2" customFormat="1">
      <c r="A141" s="38"/>
      <c r="B141" s="39"/>
      <c r="C141" s="40"/>
      <c r="D141" s="259" t="s">
        <v>202</v>
      </c>
      <c r="E141" s="40"/>
      <c r="F141" s="299" t="s">
        <v>659</v>
      </c>
      <c r="G141" s="40"/>
      <c r="H141" s="40"/>
      <c r="I141" s="154"/>
      <c r="J141" s="40"/>
      <c r="K141" s="40"/>
      <c r="L141" s="44"/>
      <c r="M141" s="300"/>
      <c r="N141" s="30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202</v>
      </c>
      <c r="AU141" s="17" t="s">
        <v>85</v>
      </c>
    </row>
    <row r="142" s="15" customFormat="1">
      <c r="A142" s="15"/>
      <c r="B142" s="280"/>
      <c r="C142" s="281"/>
      <c r="D142" s="259" t="s">
        <v>164</v>
      </c>
      <c r="E142" s="282" t="s">
        <v>1</v>
      </c>
      <c r="F142" s="283" t="s">
        <v>660</v>
      </c>
      <c r="G142" s="281"/>
      <c r="H142" s="282" t="s">
        <v>1</v>
      </c>
      <c r="I142" s="284"/>
      <c r="J142" s="281"/>
      <c r="K142" s="281"/>
      <c r="L142" s="285"/>
      <c r="M142" s="286"/>
      <c r="N142" s="287"/>
      <c r="O142" s="287"/>
      <c r="P142" s="287"/>
      <c r="Q142" s="287"/>
      <c r="R142" s="287"/>
      <c r="S142" s="287"/>
      <c r="T142" s="28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9" t="s">
        <v>164</v>
      </c>
      <c r="AU142" s="289" t="s">
        <v>85</v>
      </c>
      <c r="AV142" s="15" t="s">
        <v>83</v>
      </c>
      <c r="AW142" s="15" t="s">
        <v>31</v>
      </c>
      <c r="AX142" s="15" t="s">
        <v>75</v>
      </c>
      <c r="AY142" s="289" t="s">
        <v>154</v>
      </c>
    </row>
    <row r="143" s="13" customFormat="1">
      <c r="A143" s="13"/>
      <c r="B143" s="257"/>
      <c r="C143" s="258"/>
      <c r="D143" s="259" t="s">
        <v>164</v>
      </c>
      <c r="E143" s="260" t="s">
        <v>1</v>
      </c>
      <c r="F143" s="261" t="s">
        <v>653</v>
      </c>
      <c r="G143" s="258"/>
      <c r="H143" s="262">
        <v>6</v>
      </c>
      <c r="I143" s="263"/>
      <c r="J143" s="258"/>
      <c r="K143" s="258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164</v>
      </c>
      <c r="AU143" s="268" t="s">
        <v>85</v>
      </c>
      <c r="AV143" s="13" t="s">
        <v>85</v>
      </c>
      <c r="AW143" s="13" t="s">
        <v>31</v>
      </c>
      <c r="AX143" s="13" t="s">
        <v>75</v>
      </c>
      <c r="AY143" s="268" t="s">
        <v>154</v>
      </c>
    </row>
    <row r="144" s="13" customFormat="1">
      <c r="A144" s="13"/>
      <c r="B144" s="257"/>
      <c r="C144" s="258"/>
      <c r="D144" s="259" t="s">
        <v>164</v>
      </c>
      <c r="E144" s="260" t="s">
        <v>1</v>
      </c>
      <c r="F144" s="261" t="s">
        <v>654</v>
      </c>
      <c r="G144" s="258"/>
      <c r="H144" s="262">
        <v>9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164</v>
      </c>
      <c r="AU144" s="268" t="s">
        <v>85</v>
      </c>
      <c r="AV144" s="13" t="s">
        <v>85</v>
      </c>
      <c r="AW144" s="13" t="s">
        <v>31</v>
      </c>
      <c r="AX144" s="13" t="s">
        <v>75</v>
      </c>
      <c r="AY144" s="268" t="s">
        <v>154</v>
      </c>
    </row>
    <row r="145" s="14" customFormat="1">
      <c r="A145" s="14"/>
      <c r="B145" s="269"/>
      <c r="C145" s="270"/>
      <c r="D145" s="259" t="s">
        <v>164</v>
      </c>
      <c r="E145" s="271" t="s">
        <v>1</v>
      </c>
      <c r="F145" s="272" t="s">
        <v>166</v>
      </c>
      <c r="G145" s="270"/>
      <c r="H145" s="273">
        <v>15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9" t="s">
        <v>164</v>
      </c>
      <c r="AU145" s="279" t="s">
        <v>85</v>
      </c>
      <c r="AV145" s="14" t="s">
        <v>162</v>
      </c>
      <c r="AW145" s="14" t="s">
        <v>31</v>
      </c>
      <c r="AX145" s="14" t="s">
        <v>83</v>
      </c>
      <c r="AY145" s="279" t="s">
        <v>154</v>
      </c>
    </row>
    <row r="146" s="2" customFormat="1" ht="33" customHeight="1">
      <c r="A146" s="38"/>
      <c r="B146" s="39"/>
      <c r="C146" s="290" t="s">
        <v>197</v>
      </c>
      <c r="D146" s="290" t="s">
        <v>198</v>
      </c>
      <c r="E146" s="291" t="s">
        <v>661</v>
      </c>
      <c r="F146" s="292" t="s">
        <v>662</v>
      </c>
      <c r="G146" s="293" t="s">
        <v>216</v>
      </c>
      <c r="H146" s="294">
        <v>4.056</v>
      </c>
      <c r="I146" s="295"/>
      <c r="J146" s="296">
        <f>ROUND(I146*H146,2)</f>
        <v>0</v>
      </c>
      <c r="K146" s="292" t="s">
        <v>160</v>
      </c>
      <c r="L146" s="44"/>
      <c r="M146" s="297" t="s">
        <v>1</v>
      </c>
      <c r="N146" s="298" t="s">
        <v>40</v>
      </c>
      <c r="O146" s="91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5" t="s">
        <v>162</v>
      </c>
      <c r="AT146" s="255" t="s">
        <v>198</v>
      </c>
      <c r="AU146" s="255" t="s">
        <v>85</v>
      </c>
      <c r="AY146" s="17" t="s">
        <v>154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7" t="s">
        <v>83</v>
      </c>
      <c r="BK146" s="256">
        <f>ROUND(I146*H146,2)</f>
        <v>0</v>
      </c>
      <c r="BL146" s="17" t="s">
        <v>162</v>
      </c>
      <c r="BM146" s="255" t="s">
        <v>663</v>
      </c>
    </row>
    <row r="147" s="2" customFormat="1">
      <c r="A147" s="38"/>
      <c r="B147" s="39"/>
      <c r="C147" s="40"/>
      <c r="D147" s="259" t="s">
        <v>202</v>
      </c>
      <c r="E147" s="40"/>
      <c r="F147" s="299" t="s">
        <v>664</v>
      </c>
      <c r="G147" s="40"/>
      <c r="H147" s="40"/>
      <c r="I147" s="154"/>
      <c r="J147" s="40"/>
      <c r="K147" s="40"/>
      <c r="L147" s="44"/>
      <c r="M147" s="300"/>
      <c r="N147" s="30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202</v>
      </c>
      <c r="AU147" s="17" t="s">
        <v>85</v>
      </c>
    </row>
    <row r="148" s="15" customFormat="1">
      <c r="A148" s="15"/>
      <c r="B148" s="280"/>
      <c r="C148" s="281"/>
      <c r="D148" s="259" t="s">
        <v>164</v>
      </c>
      <c r="E148" s="282" t="s">
        <v>1</v>
      </c>
      <c r="F148" s="283" t="s">
        <v>665</v>
      </c>
      <c r="G148" s="281"/>
      <c r="H148" s="282" t="s">
        <v>1</v>
      </c>
      <c r="I148" s="284"/>
      <c r="J148" s="281"/>
      <c r="K148" s="281"/>
      <c r="L148" s="285"/>
      <c r="M148" s="286"/>
      <c r="N148" s="287"/>
      <c r="O148" s="287"/>
      <c r="P148" s="287"/>
      <c r="Q148" s="287"/>
      <c r="R148" s="287"/>
      <c r="S148" s="287"/>
      <c r="T148" s="28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9" t="s">
        <v>164</v>
      </c>
      <c r="AU148" s="289" t="s">
        <v>85</v>
      </c>
      <c r="AV148" s="15" t="s">
        <v>83</v>
      </c>
      <c r="AW148" s="15" t="s">
        <v>31</v>
      </c>
      <c r="AX148" s="15" t="s">
        <v>75</v>
      </c>
      <c r="AY148" s="289" t="s">
        <v>154</v>
      </c>
    </row>
    <row r="149" s="13" customFormat="1">
      <c r="A149" s="13"/>
      <c r="B149" s="257"/>
      <c r="C149" s="258"/>
      <c r="D149" s="259" t="s">
        <v>164</v>
      </c>
      <c r="E149" s="260" t="s">
        <v>1</v>
      </c>
      <c r="F149" s="261" t="s">
        <v>666</v>
      </c>
      <c r="G149" s="258"/>
      <c r="H149" s="262">
        <v>4.056</v>
      </c>
      <c r="I149" s="263"/>
      <c r="J149" s="258"/>
      <c r="K149" s="258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164</v>
      </c>
      <c r="AU149" s="268" t="s">
        <v>85</v>
      </c>
      <c r="AV149" s="13" t="s">
        <v>85</v>
      </c>
      <c r="AW149" s="13" t="s">
        <v>31</v>
      </c>
      <c r="AX149" s="13" t="s">
        <v>75</v>
      </c>
      <c r="AY149" s="268" t="s">
        <v>154</v>
      </c>
    </row>
    <row r="150" s="14" customFormat="1">
      <c r="A150" s="14"/>
      <c r="B150" s="269"/>
      <c r="C150" s="270"/>
      <c r="D150" s="259" t="s">
        <v>164</v>
      </c>
      <c r="E150" s="271" t="s">
        <v>1</v>
      </c>
      <c r="F150" s="272" t="s">
        <v>166</v>
      </c>
      <c r="G150" s="270"/>
      <c r="H150" s="273">
        <v>4.056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9" t="s">
        <v>164</v>
      </c>
      <c r="AU150" s="279" t="s">
        <v>85</v>
      </c>
      <c r="AV150" s="14" t="s">
        <v>162</v>
      </c>
      <c r="AW150" s="14" t="s">
        <v>31</v>
      </c>
      <c r="AX150" s="14" t="s">
        <v>83</v>
      </c>
      <c r="AY150" s="279" t="s">
        <v>154</v>
      </c>
    </row>
    <row r="151" s="2" customFormat="1" ht="44.25" customHeight="1">
      <c r="A151" s="38"/>
      <c r="B151" s="39"/>
      <c r="C151" s="290" t="s">
        <v>206</v>
      </c>
      <c r="D151" s="290" t="s">
        <v>198</v>
      </c>
      <c r="E151" s="291" t="s">
        <v>667</v>
      </c>
      <c r="F151" s="292" t="s">
        <v>668</v>
      </c>
      <c r="G151" s="293" t="s">
        <v>159</v>
      </c>
      <c r="H151" s="294">
        <v>2</v>
      </c>
      <c r="I151" s="295"/>
      <c r="J151" s="296">
        <f>ROUND(I151*H151,2)</f>
        <v>0</v>
      </c>
      <c r="K151" s="292" t="s">
        <v>160</v>
      </c>
      <c r="L151" s="44"/>
      <c r="M151" s="297" t="s">
        <v>1</v>
      </c>
      <c r="N151" s="298" t="s">
        <v>40</v>
      </c>
      <c r="O151" s="91"/>
      <c r="P151" s="253">
        <f>O151*H151</f>
        <v>0</v>
      </c>
      <c r="Q151" s="253">
        <v>0</v>
      </c>
      <c r="R151" s="253">
        <f>Q151*H151</f>
        <v>0</v>
      </c>
      <c r="S151" s="253">
        <v>0</v>
      </c>
      <c r="T151" s="25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5" t="s">
        <v>162</v>
      </c>
      <c r="AT151" s="255" t="s">
        <v>198</v>
      </c>
      <c r="AU151" s="255" t="s">
        <v>85</v>
      </c>
      <c r="AY151" s="17" t="s">
        <v>154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7" t="s">
        <v>83</v>
      </c>
      <c r="BK151" s="256">
        <f>ROUND(I151*H151,2)</f>
        <v>0</v>
      </c>
      <c r="BL151" s="17" t="s">
        <v>162</v>
      </c>
      <c r="BM151" s="255" t="s">
        <v>669</v>
      </c>
    </row>
    <row r="152" s="2" customFormat="1">
      <c r="A152" s="38"/>
      <c r="B152" s="39"/>
      <c r="C152" s="40"/>
      <c r="D152" s="259" t="s">
        <v>202</v>
      </c>
      <c r="E152" s="40"/>
      <c r="F152" s="299" t="s">
        <v>670</v>
      </c>
      <c r="G152" s="40"/>
      <c r="H152" s="40"/>
      <c r="I152" s="154"/>
      <c r="J152" s="40"/>
      <c r="K152" s="40"/>
      <c r="L152" s="44"/>
      <c r="M152" s="300"/>
      <c r="N152" s="30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202</v>
      </c>
      <c r="AU152" s="17" t="s">
        <v>85</v>
      </c>
    </row>
    <row r="153" s="13" customFormat="1">
      <c r="A153" s="13"/>
      <c r="B153" s="257"/>
      <c r="C153" s="258"/>
      <c r="D153" s="259" t="s">
        <v>164</v>
      </c>
      <c r="E153" s="260" t="s">
        <v>1</v>
      </c>
      <c r="F153" s="261" t="s">
        <v>85</v>
      </c>
      <c r="G153" s="258"/>
      <c r="H153" s="262">
        <v>2</v>
      </c>
      <c r="I153" s="263"/>
      <c r="J153" s="258"/>
      <c r="K153" s="258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164</v>
      </c>
      <c r="AU153" s="268" t="s">
        <v>85</v>
      </c>
      <c r="AV153" s="13" t="s">
        <v>85</v>
      </c>
      <c r="AW153" s="13" t="s">
        <v>31</v>
      </c>
      <c r="AX153" s="13" t="s">
        <v>75</v>
      </c>
      <c r="AY153" s="268" t="s">
        <v>154</v>
      </c>
    </row>
    <row r="154" s="14" customFormat="1">
      <c r="A154" s="14"/>
      <c r="B154" s="269"/>
      <c r="C154" s="270"/>
      <c r="D154" s="259" t="s">
        <v>164</v>
      </c>
      <c r="E154" s="271" t="s">
        <v>1</v>
      </c>
      <c r="F154" s="272" t="s">
        <v>166</v>
      </c>
      <c r="G154" s="270"/>
      <c r="H154" s="273">
        <v>2</v>
      </c>
      <c r="I154" s="274"/>
      <c r="J154" s="270"/>
      <c r="K154" s="270"/>
      <c r="L154" s="275"/>
      <c r="M154" s="276"/>
      <c r="N154" s="277"/>
      <c r="O154" s="277"/>
      <c r="P154" s="277"/>
      <c r="Q154" s="277"/>
      <c r="R154" s="277"/>
      <c r="S154" s="277"/>
      <c r="T154" s="27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9" t="s">
        <v>164</v>
      </c>
      <c r="AU154" s="279" t="s">
        <v>85</v>
      </c>
      <c r="AV154" s="14" t="s">
        <v>162</v>
      </c>
      <c r="AW154" s="14" t="s">
        <v>31</v>
      </c>
      <c r="AX154" s="14" t="s">
        <v>83</v>
      </c>
      <c r="AY154" s="279" t="s">
        <v>154</v>
      </c>
    </row>
    <row r="155" s="2" customFormat="1" ht="44.25" customHeight="1">
      <c r="A155" s="38"/>
      <c r="B155" s="39"/>
      <c r="C155" s="290" t="s">
        <v>161</v>
      </c>
      <c r="D155" s="290" t="s">
        <v>198</v>
      </c>
      <c r="E155" s="291" t="s">
        <v>671</v>
      </c>
      <c r="F155" s="292" t="s">
        <v>672</v>
      </c>
      <c r="G155" s="293" t="s">
        <v>159</v>
      </c>
      <c r="H155" s="294">
        <v>2</v>
      </c>
      <c r="I155" s="295"/>
      <c r="J155" s="296">
        <f>ROUND(I155*H155,2)</f>
        <v>0</v>
      </c>
      <c r="K155" s="292" t="s">
        <v>160</v>
      </c>
      <c r="L155" s="44"/>
      <c r="M155" s="297" t="s">
        <v>1</v>
      </c>
      <c r="N155" s="298" t="s">
        <v>40</v>
      </c>
      <c r="O155" s="91"/>
      <c r="P155" s="253">
        <f>O155*H155</f>
        <v>0</v>
      </c>
      <c r="Q155" s="253">
        <v>0</v>
      </c>
      <c r="R155" s="253">
        <f>Q155*H155</f>
        <v>0</v>
      </c>
      <c r="S155" s="253">
        <v>0</v>
      </c>
      <c r="T155" s="25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5" t="s">
        <v>162</v>
      </c>
      <c r="AT155" s="255" t="s">
        <v>198</v>
      </c>
      <c r="AU155" s="255" t="s">
        <v>85</v>
      </c>
      <c r="AY155" s="17" t="s">
        <v>154</v>
      </c>
      <c r="BE155" s="256">
        <f>IF(N155="základní",J155,0)</f>
        <v>0</v>
      </c>
      <c r="BF155" s="256">
        <f>IF(N155="snížená",J155,0)</f>
        <v>0</v>
      </c>
      <c r="BG155" s="256">
        <f>IF(N155="zákl. přenesená",J155,0)</f>
        <v>0</v>
      </c>
      <c r="BH155" s="256">
        <f>IF(N155="sníž. přenesená",J155,0)</f>
        <v>0</v>
      </c>
      <c r="BI155" s="256">
        <f>IF(N155="nulová",J155,0)</f>
        <v>0</v>
      </c>
      <c r="BJ155" s="17" t="s">
        <v>83</v>
      </c>
      <c r="BK155" s="256">
        <f>ROUND(I155*H155,2)</f>
        <v>0</v>
      </c>
      <c r="BL155" s="17" t="s">
        <v>162</v>
      </c>
      <c r="BM155" s="255" t="s">
        <v>673</v>
      </c>
    </row>
    <row r="156" s="2" customFormat="1">
      <c r="A156" s="38"/>
      <c r="B156" s="39"/>
      <c r="C156" s="40"/>
      <c r="D156" s="259" t="s">
        <v>202</v>
      </c>
      <c r="E156" s="40"/>
      <c r="F156" s="299" t="s">
        <v>670</v>
      </c>
      <c r="G156" s="40"/>
      <c r="H156" s="40"/>
      <c r="I156" s="154"/>
      <c r="J156" s="40"/>
      <c r="K156" s="40"/>
      <c r="L156" s="44"/>
      <c r="M156" s="300"/>
      <c r="N156" s="30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202</v>
      </c>
      <c r="AU156" s="17" t="s">
        <v>85</v>
      </c>
    </row>
    <row r="157" s="13" customFormat="1">
      <c r="A157" s="13"/>
      <c r="B157" s="257"/>
      <c r="C157" s="258"/>
      <c r="D157" s="259" t="s">
        <v>164</v>
      </c>
      <c r="E157" s="260" t="s">
        <v>1</v>
      </c>
      <c r="F157" s="261" t="s">
        <v>85</v>
      </c>
      <c r="G157" s="258"/>
      <c r="H157" s="262">
        <v>2</v>
      </c>
      <c r="I157" s="263"/>
      <c r="J157" s="258"/>
      <c r="K157" s="258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164</v>
      </c>
      <c r="AU157" s="268" t="s">
        <v>85</v>
      </c>
      <c r="AV157" s="13" t="s">
        <v>85</v>
      </c>
      <c r="AW157" s="13" t="s">
        <v>31</v>
      </c>
      <c r="AX157" s="13" t="s">
        <v>75</v>
      </c>
      <c r="AY157" s="268" t="s">
        <v>154</v>
      </c>
    </row>
    <row r="158" s="14" customFormat="1">
      <c r="A158" s="14"/>
      <c r="B158" s="269"/>
      <c r="C158" s="270"/>
      <c r="D158" s="259" t="s">
        <v>164</v>
      </c>
      <c r="E158" s="271" t="s">
        <v>1</v>
      </c>
      <c r="F158" s="272" t="s">
        <v>166</v>
      </c>
      <c r="G158" s="270"/>
      <c r="H158" s="273">
        <v>2</v>
      </c>
      <c r="I158" s="274"/>
      <c r="J158" s="270"/>
      <c r="K158" s="270"/>
      <c r="L158" s="275"/>
      <c r="M158" s="276"/>
      <c r="N158" s="277"/>
      <c r="O158" s="277"/>
      <c r="P158" s="277"/>
      <c r="Q158" s="277"/>
      <c r="R158" s="277"/>
      <c r="S158" s="277"/>
      <c r="T158" s="27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9" t="s">
        <v>164</v>
      </c>
      <c r="AU158" s="279" t="s">
        <v>85</v>
      </c>
      <c r="AV158" s="14" t="s">
        <v>162</v>
      </c>
      <c r="AW158" s="14" t="s">
        <v>31</v>
      </c>
      <c r="AX158" s="14" t="s">
        <v>83</v>
      </c>
      <c r="AY158" s="279" t="s">
        <v>154</v>
      </c>
    </row>
    <row r="159" s="2" customFormat="1" ht="55.5" customHeight="1">
      <c r="A159" s="38"/>
      <c r="B159" s="39"/>
      <c r="C159" s="290" t="s">
        <v>221</v>
      </c>
      <c r="D159" s="290" t="s">
        <v>198</v>
      </c>
      <c r="E159" s="291" t="s">
        <v>674</v>
      </c>
      <c r="F159" s="292" t="s">
        <v>675</v>
      </c>
      <c r="G159" s="293" t="s">
        <v>216</v>
      </c>
      <c r="H159" s="294">
        <v>18</v>
      </c>
      <c r="I159" s="295"/>
      <c r="J159" s="296">
        <f>ROUND(I159*H159,2)</f>
        <v>0</v>
      </c>
      <c r="K159" s="292" t="s">
        <v>1</v>
      </c>
      <c r="L159" s="44"/>
      <c r="M159" s="297" t="s">
        <v>1</v>
      </c>
      <c r="N159" s="298" t="s">
        <v>40</v>
      </c>
      <c r="O159" s="91"/>
      <c r="P159" s="253">
        <f>O159*H159</f>
        <v>0</v>
      </c>
      <c r="Q159" s="253">
        <v>0</v>
      </c>
      <c r="R159" s="253">
        <f>Q159*H159</f>
        <v>0</v>
      </c>
      <c r="S159" s="253">
        <v>0</v>
      </c>
      <c r="T159" s="25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5" t="s">
        <v>162</v>
      </c>
      <c r="AT159" s="255" t="s">
        <v>198</v>
      </c>
      <c r="AU159" s="255" t="s">
        <v>85</v>
      </c>
      <c r="AY159" s="17" t="s">
        <v>154</v>
      </c>
      <c r="BE159" s="256">
        <f>IF(N159="základní",J159,0)</f>
        <v>0</v>
      </c>
      <c r="BF159" s="256">
        <f>IF(N159="snížená",J159,0)</f>
        <v>0</v>
      </c>
      <c r="BG159" s="256">
        <f>IF(N159="zákl. přenesená",J159,0)</f>
        <v>0</v>
      </c>
      <c r="BH159" s="256">
        <f>IF(N159="sníž. přenesená",J159,0)</f>
        <v>0</v>
      </c>
      <c r="BI159" s="256">
        <f>IF(N159="nulová",J159,0)</f>
        <v>0</v>
      </c>
      <c r="BJ159" s="17" t="s">
        <v>83</v>
      </c>
      <c r="BK159" s="256">
        <f>ROUND(I159*H159,2)</f>
        <v>0</v>
      </c>
      <c r="BL159" s="17" t="s">
        <v>162</v>
      </c>
      <c r="BM159" s="255" t="s">
        <v>676</v>
      </c>
    </row>
    <row r="160" s="2" customFormat="1">
      <c r="A160" s="38"/>
      <c r="B160" s="39"/>
      <c r="C160" s="40"/>
      <c r="D160" s="259" t="s">
        <v>202</v>
      </c>
      <c r="E160" s="40"/>
      <c r="F160" s="299" t="s">
        <v>497</v>
      </c>
      <c r="G160" s="40"/>
      <c r="H160" s="40"/>
      <c r="I160" s="154"/>
      <c r="J160" s="40"/>
      <c r="K160" s="40"/>
      <c r="L160" s="44"/>
      <c r="M160" s="300"/>
      <c r="N160" s="30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202</v>
      </c>
      <c r="AU160" s="17" t="s">
        <v>85</v>
      </c>
    </row>
    <row r="161" s="15" customFormat="1">
      <c r="A161" s="15"/>
      <c r="B161" s="280"/>
      <c r="C161" s="281"/>
      <c r="D161" s="259" t="s">
        <v>164</v>
      </c>
      <c r="E161" s="282" t="s">
        <v>1</v>
      </c>
      <c r="F161" s="283" t="s">
        <v>677</v>
      </c>
      <c r="G161" s="281"/>
      <c r="H161" s="282" t="s">
        <v>1</v>
      </c>
      <c r="I161" s="284"/>
      <c r="J161" s="281"/>
      <c r="K161" s="281"/>
      <c r="L161" s="285"/>
      <c r="M161" s="286"/>
      <c r="N161" s="287"/>
      <c r="O161" s="287"/>
      <c r="P161" s="287"/>
      <c r="Q161" s="287"/>
      <c r="R161" s="287"/>
      <c r="S161" s="287"/>
      <c r="T161" s="28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9" t="s">
        <v>164</v>
      </c>
      <c r="AU161" s="289" t="s">
        <v>85</v>
      </c>
      <c r="AV161" s="15" t="s">
        <v>83</v>
      </c>
      <c r="AW161" s="15" t="s">
        <v>31</v>
      </c>
      <c r="AX161" s="15" t="s">
        <v>75</v>
      </c>
      <c r="AY161" s="289" t="s">
        <v>154</v>
      </c>
    </row>
    <row r="162" s="13" customFormat="1">
      <c r="A162" s="13"/>
      <c r="B162" s="257"/>
      <c r="C162" s="258"/>
      <c r="D162" s="259" t="s">
        <v>164</v>
      </c>
      <c r="E162" s="260" t="s">
        <v>1</v>
      </c>
      <c r="F162" s="261" t="s">
        <v>278</v>
      </c>
      <c r="G162" s="258"/>
      <c r="H162" s="262">
        <v>18</v>
      </c>
      <c r="I162" s="263"/>
      <c r="J162" s="258"/>
      <c r="K162" s="258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164</v>
      </c>
      <c r="AU162" s="268" t="s">
        <v>85</v>
      </c>
      <c r="AV162" s="13" t="s">
        <v>85</v>
      </c>
      <c r="AW162" s="13" t="s">
        <v>31</v>
      </c>
      <c r="AX162" s="13" t="s">
        <v>75</v>
      </c>
      <c r="AY162" s="268" t="s">
        <v>154</v>
      </c>
    </row>
    <row r="163" s="14" customFormat="1">
      <c r="A163" s="14"/>
      <c r="B163" s="269"/>
      <c r="C163" s="270"/>
      <c r="D163" s="259" t="s">
        <v>164</v>
      </c>
      <c r="E163" s="271" t="s">
        <v>1</v>
      </c>
      <c r="F163" s="272" t="s">
        <v>166</v>
      </c>
      <c r="G163" s="270"/>
      <c r="H163" s="273">
        <v>18</v>
      </c>
      <c r="I163" s="274"/>
      <c r="J163" s="270"/>
      <c r="K163" s="270"/>
      <c r="L163" s="275"/>
      <c r="M163" s="276"/>
      <c r="N163" s="277"/>
      <c r="O163" s="277"/>
      <c r="P163" s="277"/>
      <c r="Q163" s="277"/>
      <c r="R163" s="277"/>
      <c r="S163" s="277"/>
      <c r="T163" s="27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9" t="s">
        <v>164</v>
      </c>
      <c r="AU163" s="279" t="s">
        <v>85</v>
      </c>
      <c r="AV163" s="14" t="s">
        <v>162</v>
      </c>
      <c r="AW163" s="14" t="s">
        <v>31</v>
      </c>
      <c r="AX163" s="14" t="s">
        <v>83</v>
      </c>
      <c r="AY163" s="279" t="s">
        <v>154</v>
      </c>
    </row>
    <row r="164" s="12" customFormat="1" ht="22.8" customHeight="1">
      <c r="A164" s="12"/>
      <c r="B164" s="227"/>
      <c r="C164" s="228"/>
      <c r="D164" s="229" t="s">
        <v>74</v>
      </c>
      <c r="E164" s="241" t="s">
        <v>328</v>
      </c>
      <c r="F164" s="241" t="s">
        <v>329</v>
      </c>
      <c r="G164" s="228"/>
      <c r="H164" s="228"/>
      <c r="I164" s="231"/>
      <c r="J164" s="242">
        <f>BK164</f>
        <v>0</v>
      </c>
      <c r="K164" s="228"/>
      <c r="L164" s="233"/>
      <c r="M164" s="234"/>
      <c r="N164" s="235"/>
      <c r="O164" s="235"/>
      <c r="P164" s="236">
        <f>SUM(P165:P179)</f>
        <v>0</v>
      </c>
      <c r="Q164" s="235"/>
      <c r="R164" s="236">
        <f>SUM(R165:R179)</f>
        <v>0</v>
      </c>
      <c r="S164" s="235"/>
      <c r="T164" s="237">
        <f>SUM(T165:T179)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8" t="s">
        <v>162</v>
      </c>
      <c r="AT164" s="239" t="s">
        <v>74</v>
      </c>
      <c r="AU164" s="239" t="s">
        <v>83</v>
      </c>
      <c r="AY164" s="238" t="s">
        <v>154</v>
      </c>
      <c r="BK164" s="240">
        <f>SUM(BK165:BK179)</f>
        <v>0</v>
      </c>
    </row>
    <row r="165" s="2" customFormat="1" ht="189.75" customHeight="1">
      <c r="A165" s="38"/>
      <c r="B165" s="39"/>
      <c r="C165" s="290" t="s">
        <v>110</v>
      </c>
      <c r="D165" s="290" t="s">
        <v>198</v>
      </c>
      <c r="E165" s="291" t="s">
        <v>341</v>
      </c>
      <c r="F165" s="292" t="s">
        <v>342</v>
      </c>
      <c r="G165" s="293" t="s">
        <v>177</v>
      </c>
      <c r="H165" s="294">
        <v>3.6000000000000001</v>
      </c>
      <c r="I165" s="295"/>
      <c r="J165" s="296">
        <f>ROUND(I165*H165,2)</f>
        <v>0</v>
      </c>
      <c r="K165" s="292" t="s">
        <v>160</v>
      </c>
      <c r="L165" s="44"/>
      <c r="M165" s="297" t="s">
        <v>1</v>
      </c>
      <c r="N165" s="298" t="s">
        <v>40</v>
      </c>
      <c r="O165" s="91"/>
      <c r="P165" s="253">
        <f>O165*H165</f>
        <v>0</v>
      </c>
      <c r="Q165" s="253">
        <v>0</v>
      </c>
      <c r="R165" s="253">
        <f>Q165*H165</f>
        <v>0</v>
      </c>
      <c r="S165" s="253">
        <v>0</v>
      </c>
      <c r="T165" s="25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5" t="s">
        <v>333</v>
      </c>
      <c r="AT165" s="255" t="s">
        <v>198</v>
      </c>
      <c r="AU165" s="255" t="s">
        <v>85</v>
      </c>
      <c r="AY165" s="17" t="s">
        <v>154</v>
      </c>
      <c r="BE165" s="256">
        <f>IF(N165="základní",J165,0)</f>
        <v>0</v>
      </c>
      <c r="BF165" s="256">
        <f>IF(N165="snížená",J165,0)</f>
        <v>0</v>
      </c>
      <c r="BG165" s="256">
        <f>IF(N165="zákl. přenesená",J165,0)</f>
        <v>0</v>
      </c>
      <c r="BH165" s="256">
        <f>IF(N165="sníž. přenesená",J165,0)</f>
        <v>0</v>
      </c>
      <c r="BI165" s="256">
        <f>IF(N165="nulová",J165,0)</f>
        <v>0</v>
      </c>
      <c r="BJ165" s="17" t="s">
        <v>83</v>
      </c>
      <c r="BK165" s="256">
        <f>ROUND(I165*H165,2)</f>
        <v>0</v>
      </c>
      <c r="BL165" s="17" t="s">
        <v>333</v>
      </c>
      <c r="BM165" s="255" t="s">
        <v>678</v>
      </c>
    </row>
    <row r="166" s="2" customFormat="1">
      <c r="A166" s="38"/>
      <c r="B166" s="39"/>
      <c r="C166" s="40"/>
      <c r="D166" s="259" t="s">
        <v>202</v>
      </c>
      <c r="E166" s="40"/>
      <c r="F166" s="299" t="s">
        <v>344</v>
      </c>
      <c r="G166" s="40"/>
      <c r="H166" s="40"/>
      <c r="I166" s="154"/>
      <c r="J166" s="40"/>
      <c r="K166" s="40"/>
      <c r="L166" s="44"/>
      <c r="M166" s="300"/>
      <c r="N166" s="30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202</v>
      </c>
      <c r="AU166" s="17" t="s">
        <v>85</v>
      </c>
    </row>
    <row r="167" s="15" customFormat="1">
      <c r="A167" s="15"/>
      <c r="B167" s="280"/>
      <c r="C167" s="281"/>
      <c r="D167" s="259" t="s">
        <v>164</v>
      </c>
      <c r="E167" s="282" t="s">
        <v>1</v>
      </c>
      <c r="F167" s="283" t="s">
        <v>345</v>
      </c>
      <c r="G167" s="281"/>
      <c r="H167" s="282" t="s">
        <v>1</v>
      </c>
      <c r="I167" s="284"/>
      <c r="J167" s="281"/>
      <c r="K167" s="281"/>
      <c r="L167" s="285"/>
      <c r="M167" s="286"/>
      <c r="N167" s="287"/>
      <c r="O167" s="287"/>
      <c r="P167" s="287"/>
      <c r="Q167" s="287"/>
      <c r="R167" s="287"/>
      <c r="S167" s="287"/>
      <c r="T167" s="28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9" t="s">
        <v>164</v>
      </c>
      <c r="AU167" s="289" t="s">
        <v>85</v>
      </c>
      <c r="AV167" s="15" t="s">
        <v>83</v>
      </c>
      <c r="AW167" s="15" t="s">
        <v>31</v>
      </c>
      <c r="AX167" s="15" t="s">
        <v>75</v>
      </c>
      <c r="AY167" s="289" t="s">
        <v>154</v>
      </c>
    </row>
    <row r="168" s="13" customFormat="1">
      <c r="A168" s="13"/>
      <c r="B168" s="257"/>
      <c r="C168" s="258"/>
      <c r="D168" s="259" t="s">
        <v>164</v>
      </c>
      <c r="E168" s="260" t="s">
        <v>1</v>
      </c>
      <c r="F168" s="261" t="s">
        <v>679</v>
      </c>
      <c r="G168" s="258"/>
      <c r="H168" s="262">
        <v>3.6000000000000001</v>
      </c>
      <c r="I168" s="263"/>
      <c r="J168" s="258"/>
      <c r="K168" s="258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164</v>
      </c>
      <c r="AU168" s="268" t="s">
        <v>85</v>
      </c>
      <c r="AV168" s="13" t="s">
        <v>85</v>
      </c>
      <c r="AW168" s="13" t="s">
        <v>31</v>
      </c>
      <c r="AX168" s="13" t="s">
        <v>75</v>
      </c>
      <c r="AY168" s="268" t="s">
        <v>154</v>
      </c>
    </row>
    <row r="169" s="14" customFormat="1">
      <c r="A169" s="14"/>
      <c r="B169" s="269"/>
      <c r="C169" s="270"/>
      <c r="D169" s="259" t="s">
        <v>164</v>
      </c>
      <c r="E169" s="271" t="s">
        <v>1</v>
      </c>
      <c r="F169" s="272" t="s">
        <v>166</v>
      </c>
      <c r="G169" s="270"/>
      <c r="H169" s="273">
        <v>3.6000000000000001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9" t="s">
        <v>164</v>
      </c>
      <c r="AU169" s="279" t="s">
        <v>85</v>
      </c>
      <c r="AV169" s="14" t="s">
        <v>162</v>
      </c>
      <c r="AW169" s="14" t="s">
        <v>31</v>
      </c>
      <c r="AX169" s="14" t="s">
        <v>83</v>
      </c>
      <c r="AY169" s="279" t="s">
        <v>154</v>
      </c>
    </row>
    <row r="170" s="2" customFormat="1" ht="201" customHeight="1">
      <c r="A170" s="38"/>
      <c r="B170" s="39"/>
      <c r="C170" s="290" t="s">
        <v>113</v>
      </c>
      <c r="D170" s="290" t="s">
        <v>198</v>
      </c>
      <c r="E170" s="291" t="s">
        <v>509</v>
      </c>
      <c r="F170" s="292" t="s">
        <v>510</v>
      </c>
      <c r="G170" s="293" t="s">
        <v>177</v>
      </c>
      <c r="H170" s="294">
        <v>3.1259999999999999</v>
      </c>
      <c r="I170" s="295"/>
      <c r="J170" s="296">
        <f>ROUND(I170*H170,2)</f>
        <v>0</v>
      </c>
      <c r="K170" s="292" t="s">
        <v>160</v>
      </c>
      <c r="L170" s="44"/>
      <c r="M170" s="297" t="s">
        <v>1</v>
      </c>
      <c r="N170" s="298" t="s">
        <v>40</v>
      </c>
      <c r="O170" s="91"/>
      <c r="P170" s="253">
        <f>O170*H170</f>
        <v>0</v>
      </c>
      <c r="Q170" s="253">
        <v>0</v>
      </c>
      <c r="R170" s="253">
        <f>Q170*H170</f>
        <v>0</v>
      </c>
      <c r="S170" s="253">
        <v>0</v>
      </c>
      <c r="T170" s="25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5" t="s">
        <v>333</v>
      </c>
      <c r="AT170" s="255" t="s">
        <v>198</v>
      </c>
      <c r="AU170" s="255" t="s">
        <v>85</v>
      </c>
      <c r="AY170" s="17" t="s">
        <v>154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7" t="s">
        <v>83</v>
      </c>
      <c r="BK170" s="256">
        <f>ROUND(I170*H170,2)</f>
        <v>0</v>
      </c>
      <c r="BL170" s="17" t="s">
        <v>333</v>
      </c>
      <c r="BM170" s="255" t="s">
        <v>680</v>
      </c>
    </row>
    <row r="171" s="2" customFormat="1">
      <c r="A171" s="38"/>
      <c r="B171" s="39"/>
      <c r="C171" s="40"/>
      <c r="D171" s="259" t="s">
        <v>202</v>
      </c>
      <c r="E171" s="40"/>
      <c r="F171" s="299" t="s">
        <v>344</v>
      </c>
      <c r="G171" s="40"/>
      <c r="H171" s="40"/>
      <c r="I171" s="154"/>
      <c r="J171" s="40"/>
      <c r="K171" s="40"/>
      <c r="L171" s="44"/>
      <c r="M171" s="300"/>
      <c r="N171" s="30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202</v>
      </c>
      <c r="AU171" s="17" t="s">
        <v>85</v>
      </c>
    </row>
    <row r="172" s="15" customFormat="1">
      <c r="A172" s="15"/>
      <c r="B172" s="280"/>
      <c r="C172" s="281"/>
      <c r="D172" s="259" t="s">
        <v>164</v>
      </c>
      <c r="E172" s="282" t="s">
        <v>1</v>
      </c>
      <c r="F172" s="283" t="s">
        <v>681</v>
      </c>
      <c r="G172" s="281"/>
      <c r="H172" s="282" t="s">
        <v>1</v>
      </c>
      <c r="I172" s="284"/>
      <c r="J172" s="281"/>
      <c r="K172" s="281"/>
      <c r="L172" s="285"/>
      <c r="M172" s="286"/>
      <c r="N172" s="287"/>
      <c r="O172" s="287"/>
      <c r="P172" s="287"/>
      <c r="Q172" s="287"/>
      <c r="R172" s="287"/>
      <c r="S172" s="287"/>
      <c r="T172" s="28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9" t="s">
        <v>164</v>
      </c>
      <c r="AU172" s="289" t="s">
        <v>85</v>
      </c>
      <c r="AV172" s="15" t="s">
        <v>83</v>
      </c>
      <c r="AW172" s="15" t="s">
        <v>31</v>
      </c>
      <c r="AX172" s="15" t="s">
        <v>75</v>
      </c>
      <c r="AY172" s="289" t="s">
        <v>154</v>
      </c>
    </row>
    <row r="173" s="13" customFormat="1">
      <c r="A173" s="13"/>
      <c r="B173" s="257"/>
      <c r="C173" s="258"/>
      <c r="D173" s="259" t="s">
        <v>164</v>
      </c>
      <c r="E173" s="260" t="s">
        <v>1</v>
      </c>
      <c r="F173" s="261" t="s">
        <v>682</v>
      </c>
      <c r="G173" s="258"/>
      <c r="H173" s="262">
        <v>3.1259999999999999</v>
      </c>
      <c r="I173" s="263"/>
      <c r="J173" s="258"/>
      <c r="K173" s="258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164</v>
      </c>
      <c r="AU173" s="268" t="s">
        <v>85</v>
      </c>
      <c r="AV173" s="13" t="s">
        <v>85</v>
      </c>
      <c r="AW173" s="13" t="s">
        <v>31</v>
      </c>
      <c r="AX173" s="13" t="s">
        <v>75</v>
      </c>
      <c r="AY173" s="268" t="s">
        <v>154</v>
      </c>
    </row>
    <row r="174" s="14" customFormat="1">
      <c r="A174" s="14"/>
      <c r="B174" s="269"/>
      <c r="C174" s="270"/>
      <c r="D174" s="259" t="s">
        <v>164</v>
      </c>
      <c r="E174" s="271" t="s">
        <v>1</v>
      </c>
      <c r="F174" s="272" t="s">
        <v>166</v>
      </c>
      <c r="G174" s="270"/>
      <c r="H174" s="273">
        <v>3.1259999999999999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9" t="s">
        <v>164</v>
      </c>
      <c r="AU174" s="279" t="s">
        <v>85</v>
      </c>
      <c r="AV174" s="14" t="s">
        <v>162</v>
      </c>
      <c r="AW174" s="14" t="s">
        <v>31</v>
      </c>
      <c r="AX174" s="14" t="s">
        <v>83</v>
      </c>
      <c r="AY174" s="279" t="s">
        <v>154</v>
      </c>
    </row>
    <row r="175" s="2" customFormat="1" ht="189.75" customHeight="1">
      <c r="A175" s="38"/>
      <c r="B175" s="39"/>
      <c r="C175" s="290" t="s">
        <v>123</v>
      </c>
      <c r="D175" s="290" t="s">
        <v>198</v>
      </c>
      <c r="E175" s="291" t="s">
        <v>683</v>
      </c>
      <c r="F175" s="292" t="s">
        <v>684</v>
      </c>
      <c r="G175" s="293" t="s">
        <v>177</v>
      </c>
      <c r="H175" s="294">
        <v>0.47999999999999998</v>
      </c>
      <c r="I175" s="295"/>
      <c r="J175" s="296">
        <f>ROUND(I175*H175,2)</f>
        <v>0</v>
      </c>
      <c r="K175" s="292" t="s">
        <v>160</v>
      </c>
      <c r="L175" s="44"/>
      <c r="M175" s="297" t="s">
        <v>1</v>
      </c>
      <c r="N175" s="298" t="s">
        <v>40</v>
      </c>
      <c r="O175" s="91"/>
      <c r="P175" s="253">
        <f>O175*H175</f>
        <v>0</v>
      </c>
      <c r="Q175" s="253">
        <v>0</v>
      </c>
      <c r="R175" s="253">
        <f>Q175*H175</f>
        <v>0</v>
      </c>
      <c r="S175" s="253">
        <v>0</v>
      </c>
      <c r="T175" s="25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5" t="s">
        <v>333</v>
      </c>
      <c r="AT175" s="255" t="s">
        <v>198</v>
      </c>
      <c r="AU175" s="255" t="s">
        <v>85</v>
      </c>
      <c r="AY175" s="17" t="s">
        <v>154</v>
      </c>
      <c r="BE175" s="256">
        <f>IF(N175="základní",J175,0)</f>
        <v>0</v>
      </c>
      <c r="BF175" s="256">
        <f>IF(N175="snížená",J175,0)</f>
        <v>0</v>
      </c>
      <c r="BG175" s="256">
        <f>IF(N175="zákl. přenesená",J175,0)</f>
        <v>0</v>
      </c>
      <c r="BH175" s="256">
        <f>IF(N175="sníž. přenesená",J175,0)</f>
        <v>0</v>
      </c>
      <c r="BI175" s="256">
        <f>IF(N175="nulová",J175,0)</f>
        <v>0</v>
      </c>
      <c r="BJ175" s="17" t="s">
        <v>83</v>
      </c>
      <c r="BK175" s="256">
        <f>ROUND(I175*H175,2)</f>
        <v>0</v>
      </c>
      <c r="BL175" s="17" t="s">
        <v>333</v>
      </c>
      <c r="BM175" s="255" t="s">
        <v>685</v>
      </c>
    </row>
    <row r="176" s="2" customFormat="1">
      <c r="A176" s="38"/>
      <c r="B176" s="39"/>
      <c r="C176" s="40"/>
      <c r="D176" s="259" t="s">
        <v>202</v>
      </c>
      <c r="E176" s="40"/>
      <c r="F176" s="299" t="s">
        <v>344</v>
      </c>
      <c r="G176" s="40"/>
      <c r="H176" s="40"/>
      <c r="I176" s="154"/>
      <c r="J176" s="40"/>
      <c r="K176" s="40"/>
      <c r="L176" s="44"/>
      <c r="M176" s="300"/>
      <c r="N176" s="30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202</v>
      </c>
      <c r="AU176" s="17" t="s">
        <v>85</v>
      </c>
    </row>
    <row r="177" s="15" customFormat="1">
      <c r="A177" s="15"/>
      <c r="B177" s="280"/>
      <c r="C177" s="281"/>
      <c r="D177" s="259" t="s">
        <v>164</v>
      </c>
      <c r="E177" s="282" t="s">
        <v>1</v>
      </c>
      <c r="F177" s="283" t="s">
        <v>686</v>
      </c>
      <c r="G177" s="281"/>
      <c r="H177" s="282" t="s">
        <v>1</v>
      </c>
      <c r="I177" s="284"/>
      <c r="J177" s="281"/>
      <c r="K177" s="281"/>
      <c r="L177" s="285"/>
      <c r="M177" s="286"/>
      <c r="N177" s="287"/>
      <c r="O177" s="287"/>
      <c r="P177" s="287"/>
      <c r="Q177" s="287"/>
      <c r="R177" s="287"/>
      <c r="S177" s="287"/>
      <c r="T177" s="28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9" t="s">
        <v>164</v>
      </c>
      <c r="AU177" s="289" t="s">
        <v>85</v>
      </c>
      <c r="AV177" s="15" t="s">
        <v>83</v>
      </c>
      <c r="AW177" s="15" t="s">
        <v>31</v>
      </c>
      <c r="AX177" s="15" t="s">
        <v>75</v>
      </c>
      <c r="AY177" s="289" t="s">
        <v>154</v>
      </c>
    </row>
    <row r="178" s="13" customFormat="1">
      <c r="A178" s="13"/>
      <c r="B178" s="257"/>
      <c r="C178" s="258"/>
      <c r="D178" s="259" t="s">
        <v>164</v>
      </c>
      <c r="E178" s="260" t="s">
        <v>1</v>
      </c>
      <c r="F178" s="261" t="s">
        <v>687</v>
      </c>
      <c r="G178" s="258"/>
      <c r="H178" s="262">
        <v>0.47999999999999998</v>
      </c>
      <c r="I178" s="263"/>
      <c r="J178" s="258"/>
      <c r="K178" s="258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164</v>
      </c>
      <c r="AU178" s="268" t="s">
        <v>85</v>
      </c>
      <c r="AV178" s="13" t="s">
        <v>85</v>
      </c>
      <c r="AW178" s="13" t="s">
        <v>31</v>
      </c>
      <c r="AX178" s="13" t="s">
        <v>75</v>
      </c>
      <c r="AY178" s="268" t="s">
        <v>154</v>
      </c>
    </row>
    <row r="179" s="14" customFormat="1">
      <c r="A179" s="14"/>
      <c r="B179" s="269"/>
      <c r="C179" s="270"/>
      <c r="D179" s="259" t="s">
        <v>164</v>
      </c>
      <c r="E179" s="271" t="s">
        <v>1</v>
      </c>
      <c r="F179" s="272" t="s">
        <v>166</v>
      </c>
      <c r="G179" s="270"/>
      <c r="H179" s="273">
        <v>0.47999999999999998</v>
      </c>
      <c r="I179" s="274"/>
      <c r="J179" s="270"/>
      <c r="K179" s="270"/>
      <c r="L179" s="275"/>
      <c r="M179" s="276"/>
      <c r="N179" s="277"/>
      <c r="O179" s="277"/>
      <c r="P179" s="277"/>
      <c r="Q179" s="277"/>
      <c r="R179" s="277"/>
      <c r="S179" s="277"/>
      <c r="T179" s="27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9" t="s">
        <v>164</v>
      </c>
      <c r="AU179" s="279" t="s">
        <v>85</v>
      </c>
      <c r="AV179" s="14" t="s">
        <v>162</v>
      </c>
      <c r="AW179" s="14" t="s">
        <v>31</v>
      </c>
      <c r="AX179" s="14" t="s">
        <v>83</v>
      </c>
      <c r="AY179" s="279" t="s">
        <v>154</v>
      </c>
    </row>
    <row r="180" s="12" customFormat="1" ht="22.8" customHeight="1">
      <c r="A180" s="12"/>
      <c r="B180" s="227"/>
      <c r="C180" s="228"/>
      <c r="D180" s="229" t="s">
        <v>74</v>
      </c>
      <c r="E180" s="241" t="s">
        <v>124</v>
      </c>
      <c r="F180" s="241" t="s">
        <v>688</v>
      </c>
      <c r="G180" s="228"/>
      <c r="H180" s="228"/>
      <c r="I180" s="231"/>
      <c r="J180" s="242">
        <f>BK180</f>
        <v>0</v>
      </c>
      <c r="K180" s="228"/>
      <c r="L180" s="233"/>
      <c r="M180" s="234"/>
      <c r="N180" s="235"/>
      <c r="O180" s="235"/>
      <c r="P180" s="236">
        <f>SUM(P181:P184)</f>
        <v>0</v>
      </c>
      <c r="Q180" s="235"/>
      <c r="R180" s="236">
        <f>SUM(R181:R184)</f>
        <v>0</v>
      </c>
      <c r="S180" s="235"/>
      <c r="T180" s="237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8" t="s">
        <v>191</v>
      </c>
      <c r="AT180" s="239" t="s">
        <v>74</v>
      </c>
      <c r="AU180" s="239" t="s">
        <v>83</v>
      </c>
      <c r="AY180" s="238" t="s">
        <v>154</v>
      </c>
      <c r="BK180" s="240">
        <f>SUM(BK181:BK184)</f>
        <v>0</v>
      </c>
    </row>
    <row r="181" s="2" customFormat="1" ht="21.75" customHeight="1">
      <c r="A181" s="38"/>
      <c r="B181" s="39"/>
      <c r="C181" s="290" t="s">
        <v>243</v>
      </c>
      <c r="D181" s="290" t="s">
        <v>198</v>
      </c>
      <c r="E181" s="291" t="s">
        <v>689</v>
      </c>
      <c r="F181" s="292" t="s">
        <v>690</v>
      </c>
      <c r="G181" s="293" t="s">
        <v>159</v>
      </c>
      <c r="H181" s="294">
        <v>1</v>
      </c>
      <c r="I181" s="295"/>
      <c r="J181" s="296">
        <f>ROUND(I181*H181,2)</f>
        <v>0</v>
      </c>
      <c r="K181" s="292" t="s">
        <v>691</v>
      </c>
      <c r="L181" s="44"/>
      <c r="M181" s="297" t="s">
        <v>1</v>
      </c>
      <c r="N181" s="298" t="s">
        <v>40</v>
      </c>
      <c r="O181" s="91"/>
      <c r="P181" s="253">
        <f>O181*H181</f>
        <v>0</v>
      </c>
      <c r="Q181" s="253">
        <v>0</v>
      </c>
      <c r="R181" s="253">
        <f>Q181*H181</f>
        <v>0</v>
      </c>
      <c r="S181" s="253">
        <v>0</v>
      </c>
      <c r="T181" s="25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5" t="s">
        <v>333</v>
      </c>
      <c r="AT181" s="255" t="s">
        <v>198</v>
      </c>
      <c r="AU181" s="255" t="s">
        <v>85</v>
      </c>
      <c r="AY181" s="17" t="s">
        <v>154</v>
      </c>
      <c r="BE181" s="256">
        <f>IF(N181="základní",J181,0)</f>
        <v>0</v>
      </c>
      <c r="BF181" s="256">
        <f>IF(N181="snížená",J181,0)</f>
        <v>0</v>
      </c>
      <c r="BG181" s="256">
        <f>IF(N181="zákl. přenesená",J181,0)</f>
        <v>0</v>
      </c>
      <c r="BH181" s="256">
        <f>IF(N181="sníž. přenesená",J181,0)</f>
        <v>0</v>
      </c>
      <c r="BI181" s="256">
        <f>IF(N181="nulová",J181,0)</f>
        <v>0</v>
      </c>
      <c r="BJ181" s="17" t="s">
        <v>83</v>
      </c>
      <c r="BK181" s="256">
        <f>ROUND(I181*H181,2)</f>
        <v>0</v>
      </c>
      <c r="BL181" s="17" t="s">
        <v>333</v>
      </c>
      <c r="BM181" s="255" t="s">
        <v>692</v>
      </c>
    </row>
    <row r="182" s="15" customFormat="1">
      <c r="A182" s="15"/>
      <c r="B182" s="280"/>
      <c r="C182" s="281"/>
      <c r="D182" s="259" t="s">
        <v>164</v>
      </c>
      <c r="E182" s="282" t="s">
        <v>1</v>
      </c>
      <c r="F182" s="283" t="s">
        <v>693</v>
      </c>
      <c r="G182" s="281"/>
      <c r="H182" s="282" t="s">
        <v>1</v>
      </c>
      <c r="I182" s="284"/>
      <c r="J182" s="281"/>
      <c r="K182" s="281"/>
      <c r="L182" s="285"/>
      <c r="M182" s="286"/>
      <c r="N182" s="287"/>
      <c r="O182" s="287"/>
      <c r="P182" s="287"/>
      <c r="Q182" s="287"/>
      <c r="R182" s="287"/>
      <c r="S182" s="287"/>
      <c r="T182" s="28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9" t="s">
        <v>164</v>
      </c>
      <c r="AU182" s="289" t="s">
        <v>85</v>
      </c>
      <c r="AV182" s="15" t="s">
        <v>83</v>
      </c>
      <c r="AW182" s="15" t="s">
        <v>31</v>
      </c>
      <c r="AX182" s="15" t="s">
        <v>75</v>
      </c>
      <c r="AY182" s="289" t="s">
        <v>154</v>
      </c>
    </row>
    <row r="183" s="13" customFormat="1">
      <c r="A183" s="13"/>
      <c r="B183" s="257"/>
      <c r="C183" s="258"/>
      <c r="D183" s="259" t="s">
        <v>164</v>
      </c>
      <c r="E183" s="260" t="s">
        <v>1</v>
      </c>
      <c r="F183" s="261" t="s">
        <v>83</v>
      </c>
      <c r="G183" s="258"/>
      <c r="H183" s="262">
        <v>1</v>
      </c>
      <c r="I183" s="263"/>
      <c r="J183" s="258"/>
      <c r="K183" s="258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164</v>
      </c>
      <c r="AU183" s="268" t="s">
        <v>85</v>
      </c>
      <c r="AV183" s="13" t="s">
        <v>85</v>
      </c>
      <c r="AW183" s="13" t="s">
        <v>31</v>
      </c>
      <c r="AX183" s="13" t="s">
        <v>75</v>
      </c>
      <c r="AY183" s="268" t="s">
        <v>154</v>
      </c>
    </row>
    <row r="184" s="14" customFormat="1">
      <c r="A184" s="14"/>
      <c r="B184" s="269"/>
      <c r="C184" s="270"/>
      <c r="D184" s="259" t="s">
        <v>164</v>
      </c>
      <c r="E184" s="271" t="s">
        <v>1</v>
      </c>
      <c r="F184" s="272" t="s">
        <v>166</v>
      </c>
      <c r="G184" s="270"/>
      <c r="H184" s="273">
        <v>1</v>
      </c>
      <c r="I184" s="274"/>
      <c r="J184" s="270"/>
      <c r="K184" s="270"/>
      <c r="L184" s="275"/>
      <c r="M184" s="302"/>
      <c r="N184" s="303"/>
      <c r="O184" s="303"/>
      <c r="P184" s="303"/>
      <c r="Q184" s="303"/>
      <c r="R184" s="303"/>
      <c r="S184" s="303"/>
      <c r="T184" s="30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9" t="s">
        <v>164</v>
      </c>
      <c r="AU184" s="279" t="s">
        <v>85</v>
      </c>
      <c r="AV184" s="14" t="s">
        <v>162</v>
      </c>
      <c r="AW184" s="14" t="s">
        <v>31</v>
      </c>
      <c r="AX184" s="14" t="s">
        <v>83</v>
      </c>
      <c r="AY184" s="279" t="s">
        <v>154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192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vfTZENaAMYp4Nngh1q3um6HMdsDNNCoQzHRFyDFxFEv92as+tUKmtFe8meG8h/1Q1cxXOHf6UoFTSOhK9FJyiQ==" hashValue="cbhIZklhNQWjMxDuw/PM4YNU0bfMIZRgoC8cVio1ZGQL0Ay1CSe6Vmhx5bUXSvMmEzl6Qca2A4kI5YNldsJ8ZQ==" algorithmName="SHA-512" password="CC35"/>
  <autoFilter ref="C120:K18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694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ROUND((SUM(BE122:BE269)),  2)</f>
        <v>0</v>
      </c>
      <c r="G33" s="38"/>
      <c r="H33" s="38"/>
      <c r="I33" s="171">
        <v>0.20999999999999999</v>
      </c>
      <c r="J33" s="170">
        <f>ROUND(((SUM(BE122:BE269))*I33),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ROUND((SUM(BF122:BF269)),  2)</f>
        <v>0</v>
      </c>
      <c r="G34" s="38"/>
      <c r="H34" s="38"/>
      <c r="I34" s="171">
        <v>0.14999999999999999</v>
      </c>
      <c r="J34" s="170">
        <f>ROUND(((SUM(BF122:BF269))*I34),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ROUND((SUM(BG122:BG269)),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ROUND((SUM(BH122:BH269)),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ROUND((SUM(BI122:BI269)),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07 - Oprava přejezdu P2462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J123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135</v>
      </c>
      <c r="E98" s="211"/>
      <c r="F98" s="211"/>
      <c r="G98" s="211"/>
      <c r="H98" s="211"/>
      <c r="I98" s="212"/>
      <c r="J98" s="213">
        <f>J124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136</v>
      </c>
      <c r="E99" s="211"/>
      <c r="F99" s="211"/>
      <c r="G99" s="211"/>
      <c r="H99" s="211"/>
      <c r="I99" s="212"/>
      <c r="J99" s="213">
        <f>J129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137</v>
      </c>
      <c r="E100" s="211"/>
      <c r="F100" s="211"/>
      <c r="G100" s="211"/>
      <c r="H100" s="211"/>
      <c r="I100" s="212"/>
      <c r="J100" s="213">
        <f>J172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138</v>
      </c>
      <c r="E101" s="211"/>
      <c r="F101" s="211"/>
      <c r="G101" s="211"/>
      <c r="H101" s="211"/>
      <c r="I101" s="212"/>
      <c r="J101" s="213">
        <f>J215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9"/>
      <c r="C102" s="133"/>
      <c r="D102" s="210" t="s">
        <v>639</v>
      </c>
      <c r="E102" s="211"/>
      <c r="F102" s="211"/>
      <c r="G102" s="211"/>
      <c r="H102" s="211"/>
      <c r="I102" s="212"/>
      <c r="J102" s="213">
        <f>J265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139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Oprava trati v úseku Brandýsek - Kralupy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127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07 - Oprava přejezdu P2462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56" t="s">
        <v>22</v>
      </c>
      <c r="J116" s="79" t="str">
        <f>IF(J12="","",J12)</f>
        <v>6. 4. 2020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Ing. Aleš Bednář</v>
      </c>
      <c r="G118" s="40"/>
      <c r="H118" s="40"/>
      <c r="I118" s="156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56" t="s">
        <v>32</v>
      </c>
      <c r="J119" s="36" t="str">
        <f>E24</f>
        <v>Lukáš Kot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5"/>
      <c r="B121" s="216"/>
      <c r="C121" s="217" t="s">
        <v>140</v>
      </c>
      <c r="D121" s="218" t="s">
        <v>60</v>
      </c>
      <c r="E121" s="218" t="s">
        <v>56</v>
      </c>
      <c r="F121" s="218" t="s">
        <v>57</v>
      </c>
      <c r="G121" s="218" t="s">
        <v>141</v>
      </c>
      <c r="H121" s="218" t="s">
        <v>142</v>
      </c>
      <c r="I121" s="219" t="s">
        <v>143</v>
      </c>
      <c r="J121" s="218" t="s">
        <v>131</v>
      </c>
      <c r="K121" s="220" t="s">
        <v>144</v>
      </c>
      <c r="L121" s="221"/>
      <c r="M121" s="100" t="s">
        <v>1</v>
      </c>
      <c r="N121" s="101" t="s">
        <v>39</v>
      </c>
      <c r="O121" s="101" t="s">
        <v>145</v>
      </c>
      <c r="P121" s="101" t="s">
        <v>146</v>
      </c>
      <c r="Q121" s="101" t="s">
        <v>147</v>
      </c>
      <c r="R121" s="101" t="s">
        <v>148</v>
      </c>
      <c r="S121" s="101" t="s">
        <v>149</v>
      </c>
      <c r="T121" s="102" t="s">
        <v>150</v>
      </c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/>
    </row>
    <row r="122" s="2" customFormat="1" ht="22.8" customHeight="1">
      <c r="A122" s="38"/>
      <c r="B122" s="39"/>
      <c r="C122" s="107" t="s">
        <v>151</v>
      </c>
      <c r="D122" s="40"/>
      <c r="E122" s="40"/>
      <c r="F122" s="40"/>
      <c r="G122" s="40"/>
      <c r="H122" s="40"/>
      <c r="I122" s="154"/>
      <c r="J122" s="222">
        <f>BK122</f>
        <v>0</v>
      </c>
      <c r="K122" s="40"/>
      <c r="L122" s="44"/>
      <c r="M122" s="103"/>
      <c r="N122" s="223"/>
      <c r="O122" s="104"/>
      <c r="P122" s="224">
        <f>P123</f>
        <v>0</v>
      </c>
      <c r="Q122" s="104"/>
      <c r="R122" s="224">
        <f>R123</f>
        <v>153.74460999999999</v>
      </c>
      <c r="S122" s="104"/>
      <c r="T122" s="225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133</v>
      </c>
      <c r="BK122" s="226">
        <f>BK123</f>
        <v>0</v>
      </c>
    </row>
    <row r="123" s="12" customFormat="1" ht="25.92" customHeight="1">
      <c r="A123" s="12"/>
      <c r="B123" s="227"/>
      <c r="C123" s="228"/>
      <c r="D123" s="229" t="s">
        <v>74</v>
      </c>
      <c r="E123" s="230" t="s">
        <v>152</v>
      </c>
      <c r="F123" s="230" t="s">
        <v>153</v>
      </c>
      <c r="G123" s="228"/>
      <c r="H123" s="228"/>
      <c r="I123" s="231"/>
      <c r="J123" s="232">
        <f>BK123</f>
        <v>0</v>
      </c>
      <c r="K123" s="228"/>
      <c r="L123" s="233"/>
      <c r="M123" s="234"/>
      <c r="N123" s="235"/>
      <c r="O123" s="235"/>
      <c r="P123" s="236">
        <f>P124+P129+P172+P215+P265</f>
        <v>0</v>
      </c>
      <c r="Q123" s="235"/>
      <c r="R123" s="236">
        <f>R124+R129+R172+R215+R265</f>
        <v>153.74460999999999</v>
      </c>
      <c r="S123" s="235"/>
      <c r="T123" s="237">
        <f>T124+T129+T172+T215+T265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74</v>
      </c>
      <c r="AU123" s="239" t="s">
        <v>75</v>
      </c>
      <c r="AY123" s="238" t="s">
        <v>154</v>
      </c>
      <c r="BK123" s="240">
        <f>BK124+BK129+BK172+BK215+BK265</f>
        <v>0</v>
      </c>
    </row>
    <row r="124" s="12" customFormat="1" ht="22.8" customHeight="1">
      <c r="A124" s="12"/>
      <c r="B124" s="227"/>
      <c r="C124" s="228"/>
      <c r="D124" s="229" t="s">
        <v>74</v>
      </c>
      <c r="E124" s="241" t="s">
        <v>83</v>
      </c>
      <c r="F124" s="241" t="s">
        <v>155</v>
      </c>
      <c r="G124" s="228"/>
      <c r="H124" s="228"/>
      <c r="I124" s="231"/>
      <c r="J124" s="242">
        <f>BK124</f>
        <v>0</v>
      </c>
      <c r="K124" s="228"/>
      <c r="L124" s="233"/>
      <c r="M124" s="234"/>
      <c r="N124" s="235"/>
      <c r="O124" s="235"/>
      <c r="P124" s="236">
        <f>SUM(P125:P128)</f>
        <v>0</v>
      </c>
      <c r="Q124" s="235"/>
      <c r="R124" s="236">
        <f>SUM(R125:R128)</f>
        <v>11.34</v>
      </c>
      <c r="S124" s="235"/>
      <c r="T124" s="237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74</v>
      </c>
      <c r="AU124" s="239" t="s">
        <v>83</v>
      </c>
      <c r="AY124" s="238" t="s">
        <v>154</v>
      </c>
      <c r="BK124" s="240">
        <f>SUM(BK125:BK128)</f>
        <v>0</v>
      </c>
    </row>
    <row r="125" s="2" customFormat="1" ht="21.75" customHeight="1">
      <c r="A125" s="38"/>
      <c r="B125" s="39"/>
      <c r="C125" s="243" t="s">
        <v>83</v>
      </c>
      <c r="D125" s="243" t="s">
        <v>156</v>
      </c>
      <c r="E125" s="244" t="s">
        <v>157</v>
      </c>
      <c r="F125" s="245" t="s">
        <v>158</v>
      </c>
      <c r="G125" s="246" t="s">
        <v>159</v>
      </c>
      <c r="H125" s="247">
        <v>42</v>
      </c>
      <c r="I125" s="248"/>
      <c r="J125" s="249">
        <f>ROUND(I125*H125,2)</f>
        <v>0</v>
      </c>
      <c r="K125" s="245" t="s">
        <v>160</v>
      </c>
      <c r="L125" s="250"/>
      <c r="M125" s="251" t="s">
        <v>1</v>
      </c>
      <c r="N125" s="252" t="s">
        <v>40</v>
      </c>
      <c r="O125" s="91"/>
      <c r="P125" s="253">
        <f>O125*H125</f>
        <v>0</v>
      </c>
      <c r="Q125" s="253">
        <v>0.27000000000000002</v>
      </c>
      <c r="R125" s="253">
        <f>Q125*H125</f>
        <v>11.34</v>
      </c>
      <c r="S125" s="253">
        <v>0</v>
      </c>
      <c r="T125" s="25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5" t="s">
        <v>161</v>
      </c>
      <c r="AT125" s="255" t="s">
        <v>156</v>
      </c>
      <c r="AU125" s="255" t="s">
        <v>85</v>
      </c>
      <c r="AY125" s="17" t="s">
        <v>154</v>
      </c>
      <c r="BE125" s="256">
        <f>IF(N125="základní",J125,0)</f>
        <v>0</v>
      </c>
      <c r="BF125" s="256">
        <f>IF(N125="snížená",J125,0)</f>
        <v>0</v>
      </c>
      <c r="BG125" s="256">
        <f>IF(N125="zákl. přenesená",J125,0)</f>
        <v>0</v>
      </c>
      <c r="BH125" s="256">
        <f>IF(N125="sníž. přenesená",J125,0)</f>
        <v>0</v>
      </c>
      <c r="BI125" s="256">
        <f>IF(N125="nulová",J125,0)</f>
        <v>0</v>
      </c>
      <c r="BJ125" s="17" t="s">
        <v>83</v>
      </c>
      <c r="BK125" s="256">
        <f>ROUND(I125*H125,2)</f>
        <v>0</v>
      </c>
      <c r="BL125" s="17" t="s">
        <v>162</v>
      </c>
      <c r="BM125" s="255" t="s">
        <v>695</v>
      </c>
    </row>
    <row r="126" s="13" customFormat="1">
      <c r="A126" s="13"/>
      <c r="B126" s="257"/>
      <c r="C126" s="258"/>
      <c r="D126" s="259" t="s">
        <v>164</v>
      </c>
      <c r="E126" s="260" t="s">
        <v>1</v>
      </c>
      <c r="F126" s="261" t="s">
        <v>696</v>
      </c>
      <c r="G126" s="258"/>
      <c r="H126" s="262">
        <v>42</v>
      </c>
      <c r="I126" s="263"/>
      <c r="J126" s="258"/>
      <c r="K126" s="258"/>
      <c r="L126" s="264"/>
      <c r="M126" s="265"/>
      <c r="N126" s="266"/>
      <c r="O126" s="266"/>
      <c r="P126" s="266"/>
      <c r="Q126" s="266"/>
      <c r="R126" s="266"/>
      <c r="S126" s="266"/>
      <c r="T126" s="26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8" t="s">
        <v>164</v>
      </c>
      <c r="AU126" s="268" t="s">
        <v>85</v>
      </c>
      <c r="AV126" s="13" t="s">
        <v>85</v>
      </c>
      <c r="AW126" s="13" t="s">
        <v>31</v>
      </c>
      <c r="AX126" s="13" t="s">
        <v>75</v>
      </c>
      <c r="AY126" s="268" t="s">
        <v>154</v>
      </c>
    </row>
    <row r="127" s="14" customFormat="1">
      <c r="A127" s="14"/>
      <c r="B127" s="269"/>
      <c r="C127" s="270"/>
      <c r="D127" s="259" t="s">
        <v>164</v>
      </c>
      <c r="E127" s="271" t="s">
        <v>1</v>
      </c>
      <c r="F127" s="272" t="s">
        <v>166</v>
      </c>
      <c r="G127" s="270"/>
      <c r="H127" s="273">
        <v>42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9" t="s">
        <v>164</v>
      </c>
      <c r="AU127" s="279" t="s">
        <v>85</v>
      </c>
      <c r="AV127" s="14" t="s">
        <v>162</v>
      </c>
      <c r="AW127" s="14" t="s">
        <v>31</v>
      </c>
      <c r="AX127" s="14" t="s">
        <v>83</v>
      </c>
      <c r="AY127" s="279" t="s">
        <v>154</v>
      </c>
    </row>
    <row r="128" s="15" customFormat="1">
      <c r="A128" s="15"/>
      <c r="B128" s="280"/>
      <c r="C128" s="281"/>
      <c r="D128" s="259" t="s">
        <v>164</v>
      </c>
      <c r="E128" s="282" t="s">
        <v>1</v>
      </c>
      <c r="F128" s="283" t="s">
        <v>167</v>
      </c>
      <c r="G128" s="281"/>
      <c r="H128" s="282" t="s">
        <v>1</v>
      </c>
      <c r="I128" s="284"/>
      <c r="J128" s="281"/>
      <c r="K128" s="281"/>
      <c r="L128" s="285"/>
      <c r="M128" s="286"/>
      <c r="N128" s="287"/>
      <c r="O128" s="287"/>
      <c r="P128" s="287"/>
      <c r="Q128" s="287"/>
      <c r="R128" s="287"/>
      <c r="S128" s="287"/>
      <c r="T128" s="28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9" t="s">
        <v>164</v>
      </c>
      <c r="AU128" s="289" t="s">
        <v>85</v>
      </c>
      <c r="AV128" s="15" t="s">
        <v>83</v>
      </c>
      <c r="AW128" s="15" t="s">
        <v>31</v>
      </c>
      <c r="AX128" s="15" t="s">
        <v>75</v>
      </c>
      <c r="AY128" s="289" t="s">
        <v>154</v>
      </c>
    </row>
    <row r="129" s="12" customFormat="1" ht="22.8" customHeight="1">
      <c r="A129" s="12"/>
      <c r="B129" s="227"/>
      <c r="C129" s="228"/>
      <c r="D129" s="229" t="s">
        <v>74</v>
      </c>
      <c r="E129" s="241" t="s">
        <v>85</v>
      </c>
      <c r="F129" s="241" t="s">
        <v>173</v>
      </c>
      <c r="G129" s="228"/>
      <c r="H129" s="228"/>
      <c r="I129" s="231"/>
      <c r="J129" s="242">
        <f>BK129</f>
        <v>0</v>
      </c>
      <c r="K129" s="228"/>
      <c r="L129" s="233"/>
      <c r="M129" s="234"/>
      <c r="N129" s="235"/>
      <c r="O129" s="235"/>
      <c r="P129" s="236">
        <f>SUM(P130:P171)</f>
        <v>0</v>
      </c>
      <c r="Q129" s="235"/>
      <c r="R129" s="236">
        <f>SUM(R130:R171)</f>
        <v>142.40460999999999</v>
      </c>
      <c r="S129" s="235"/>
      <c r="T129" s="237">
        <f>SUM(T130:T171)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8" t="s">
        <v>83</v>
      </c>
      <c r="AT129" s="239" t="s">
        <v>74</v>
      </c>
      <c r="AU129" s="239" t="s">
        <v>83</v>
      </c>
      <c r="AY129" s="238" t="s">
        <v>154</v>
      </c>
      <c r="BK129" s="240">
        <f>SUM(BK130:BK171)</f>
        <v>0</v>
      </c>
    </row>
    <row r="130" s="2" customFormat="1" ht="21.75" customHeight="1">
      <c r="A130" s="38"/>
      <c r="B130" s="39"/>
      <c r="C130" s="243" t="s">
        <v>85</v>
      </c>
      <c r="D130" s="243" t="s">
        <v>156</v>
      </c>
      <c r="E130" s="244" t="s">
        <v>175</v>
      </c>
      <c r="F130" s="245" t="s">
        <v>176</v>
      </c>
      <c r="G130" s="246" t="s">
        <v>177</v>
      </c>
      <c r="H130" s="247">
        <v>98.280000000000001</v>
      </c>
      <c r="I130" s="248"/>
      <c r="J130" s="249">
        <f>ROUND(I130*H130,2)</f>
        <v>0</v>
      </c>
      <c r="K130" s="245" t="s">
        <v>160</v>
      </c>
      <c r="L130" s="250"/>
      <c r="M130" s="251" t="s">
        <v>1</v>
      </c>
      <c r="N130" s="252" t="s">
        <v>40</v>
      </c>
      <c r="O130" s="91"/>
      <c r="P130" s="253">
        <f>O130*H130</f>
        <v>0</v>
      </c>
      <c r="Q130" s="253">
        <v>1</v>
      </c>
      <c r="R130" s="253">
        <f>Q130*H130</f>
        <v>98.280000000000001</v>
      </c>
      <c r="S130" s="253">
        <v>0</v>
      </c>
      <c r="T130" s="25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5" t="s">
        <v>161</v>
      </c>
      <c r="AT130" s="255" t="s">
        <v>156</v>
      </c>
      <c r="AU130" s="255" t="s">
        <v>85</v>
      </c>
      <c r="AY130" s="17" t="s">
        <v>154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7" t="s">
        <v>83</v>
      </c>
      <c r="BK130" s="256">
        <f>ROUND(I130*H130,2)</f>
        <v>0</v>
      </c>
      <c r="BL130" s="17" t="s">
        <v>162</v>
      </c>
      <c r="BM130" s="255" t="s">
        <v>697</v>
      </c>
    </row>
    <row r="131" s="13" customFormat="1">
      <c r="A131" s="13"/>
      <c r="B131" s="257"/>
      <c r="C131" s="258"/>
      <c r="D131" s="259" t="s">
        <v>164</v>
      </c>
      <c r="E131" s="260" t="s">
        <v>1</v>
      </c>
      <c r="F131" s="261" t="s">
        <v>698</v>
      </c>
      <c r="G131" s="258"/>
      <c r="H131" s="262">
        <v>98.280000000000001</v>
      </c>
      <c r="I131" s="263"/>
      <c r="J131" s="258"/>
      <c r="K131" s="258"/>
      <c r="L131" s="264"/>
      <c r="M131" s="265"/>
      <c r="N131" s="266"/>
      <c r="O131" s="266"/>
      <c r="P131" s="266"/>
      <c r="Q131" s="266"/>
      <c r="R131" s="266"/>
      <c r="S131" s="266"/>
      <c r="T131" s="26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8" t="s">
        <v>164</v>
      </c>
      <c r="AU131" s="268" t="s">
        <v>85</v>
      </c>
      <c r="AV131" s="13" t="s">
        <v>85</v>
      </c>
      <c r="AW131" s="13" t="s">
        <v>31</v>
      </c>
      <c r="AX131" s="13" t="s">
        <v>75</v>
      </c>
      <c r="AY131" s="268" t="s">
        <v>154</v>
      </c>
    </row>
    <row r="132" s="14" customFormat="1">
      <c r="A132" s="14"/>
      <c r="B132" s="269"/>
      <c r="C132" s="270"/>
      <c r="D132" s="259" t="s">
        <v>164</v>
      </c>
      <c r="E132" s="271" t="s">
        <v>1</v>
      </c>
      <c r="F132" s="272" t="s">
        <v>166</v>
      </c>
      <c r="G132" s="270"/>
      <c r="H132" s="273">
        <v>98.280000000000001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9" t="s">
        <v>164</v>
      </c>
      <c r="AU132" s="279" t="s">
        <v>85</v>
      </c>
      <c r="AV132" s="14" t="s">
        <v>162</v>
      </c>
      <c r="AW132" s="14" t="s">
        <v>31</v>
      </c>
      <c r="AX132" s="14" t="s">
        <v>83</v>
      </c>
      <c r="AY132" s="279" t="s">
        <v>154</v>
      </c>
    </row>
    <row r="133" s="2" customFormat="1" ht="21.75" customHeight="1">
      <c r="A133" s="38"/>
      <c r="B133" s="39"/>
      <c r="C133" s="243" t="s">
        <v>174</v>
      </c>
      <c r="D133" s="243" t="s">
        <v>156</v>
      </c>
      <c r="E133" s="244" t="s">
        <v>699</v>
      </c>
      <c r="F133" s="245" t="s">
        <v>700</v>
      </c>
      <c r="G133" s="246" t="s">
        <v>159</v>
      </c>
      <c r="H133" s="247">
        <v>80</v>
      </c>
      <c r="I133" s="248"/>
      <c r="J133" s="249">
        <f>ROUND(I133*H133,2)</f>
        <v>0</v>
      </c>
      <c r="K133" s="245" t="s">
        <v>160</v>
      </c>
      <c r="L133" s="250"/>
      <c r="M133" s="251" t="s">
        <v>1</v>
      </c>
      <c r="N133" s="252" t="s">
        <v>40</v>
      </c>
      <c r="O133" s="91"/>
      <c r="P133" s="253">
        <f>O133*H133</f>
        <v>0</v>
      </c>
      <c r="Q133" s="253">
        <v>0.00123</v>
      </c>
      <c r="R133" s="253">
        <f>Q133*H133</f>
        <v>0.098400000000000001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333</v>
      </c>
      <c r="AT133" s="255" t="s">
        <v>156</v>
      </c>
      <c r="AU133" s="255" t="s">
        <v>85</v>
      </c>
      <c r="AY133" s="17" t="s">
        <v>154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83</v>
      </c>
      <c r="BK133" s="256">
        <f>ROUND(I133*H133,2)</f>
        <v>0</v>
      </c>
      <c r="BL133" s="17" t="s">
        <v>333</v>
      </c>
      <c r="BM133" s="255" t="s">
        <v>701</v>
      </c>
    </row>
    <row r="134" s="13" customFormat="1">
      <c r="A134" s="13"/>
      <c r="B134" s="257"/>
      <c r="C134" s="258"/>
      <c r="D134" s="259" t="s">
        <v>164</v>
      </c>
      <c r="E134" s="260" t="s">
        <v>1</v>
      </c>
      <c r="F134" s="261" t="s">
        <v>702</v>
      </c>
      <c r="G134" s="258"/>
      <c r="H134" s="262">
        <v>80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164</v>
      </c>
      <c r="AU134" s="268" t="s">
        <v>85</v>
      </c>
      <c r="AV134" s="13" t="s">
        <v>85</v>
      </c>
      <c r="AW134" s="13" t="s">
        <v>31</v>
      </c>
      <c r="AX134" s="13" t="s">
        <v>75</v>
      </c>
      <c r="AY134" s="268" t="s">
        <v>154</v>
      </c>
    </row>
    <row r="135" s="14" customFormat="1">
      <c r="A135" s="14"/>
      <c r="B135" s="269"/>
      <c r="C135" s="270"/>
      <c r="D135" s="259" t="s">
        <v>164</v>
      </c>
      <c r="E135" s="271" t="s">
        <v>1</v>
      </c>
      <c r="F135" s="272" t="s">
        <v>166</v>
      </c>
      <c r="G135" s="270"/>
      <c r="H135" s="273">
        <v>80</v>
      </c>
      <c r="I135" s="274"/>
      <c r="J135" s="270"/>
      <c r="K135" s="270"/>
      <c r="L135" s="275"/>
      <c r="M135" s="276"/>
      <c r="N135" s="277"/>
      <c r="O135" s="277"/>
      <c r="P135" s="277"/>
      <c r="Q135" s="277"/>
      <c r="R135" s="277"/>
      <c r="S135" s="277"/>
      <c r="T135" s="27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9" t="s">
        <v>164</v>
      </c>
      <c r="AU135" s="279" t="s">
        <v>85</v>
      </c>
      <c r="AV135" s="14" t="s">
        <v>162</v>
      </c>
      <c r="AW135" s="14" t="s">
        <v>31</v>
      </c>
      <c r="AX135" s="14" t="s">
        <v>83</v>
      </c>
      <c r="AY135" s="279" t="s">
        <v>154</v>
      </c>
    </row>
    <row r="136" s="2" customFormat="1" ht="21.75" customHeight="1">
      <c r="A136" s="38"/>
      <c r="B136" s="39"/>
      <c r="C136" s="243" t="s">
        <v>162</v>
      </c>
      <c r="D136" s="243" t="s">
        <v>156</v>
      </c>
      <c r="E136" s="244" t="s">
        <v>192</v>
      </c>
      <c r="F136" s="245" t="s">
        <v>193</v>
      </c>
      <c r="G136" s="246" t="s">
        <v>159</v>
      </c>
      <c r="H136" s="247">
        <v>88</v>
      </c>
      <c r="I136" s="248"/>
      <c r="J136" s="249">
        <f>ROUND(I136*H136,2)</f>
        <v>0</v>
      </c>
      <c r="K136" s="245" t="s">
        <v>160</v>
      </c>
      <c r="L136" s="250"/>
      <c r="M136" s="251" t="s">
        <v>1</v>
      </c>
      <c r="N136" s="252" t="s">
        <v>40</v>
      </c>
      <c r="O136" s="91"/>
      <c r="P136" s="253">
        <f>O136*H136</f>
        <v>0</v>
      </c>
      <c r="Q136" s="253">
        <v>0.00123</v>
      </c>
      <c r="R136" s="253">
        <f>Q136*H136</f>
        <v>0.10824</v>
      </c>
      <c r="S136" s="253">
        <v>0</v>
      </c>
      <c r="T136" s="25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5" t="s">
        <v>333</v>
      </c>
      <c r="AT136" s="255" t="s">
        <v>156</v>
      </c>
      <c r="AU136" s="255" t="s">
        <v>85</v>
      </c>
      <c r="AY136" s="17" t="s">
        <v>154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7" t="s">
        <v>83</v>
      </c>
      <c r="BK136" s="256">
        <f>ROUND(I136*H136,2)</f>
        <v>0</v>
      </c>
      <c r="BL136" s="17" t="s">
        <v>333</v>
      </c>
      <c r="BM136" s="255" t="s">
        <v>703</v>
      </c>
    </row>
    <row r="137" s="13" customFormat="1">
      <c r="A137" s="13"/>
      <c r="B137" s="257"/>
      <c r="C137" s="258"/>
      <c r="D137" s="259" t="s">
        <v>164</v>
      </c>
      <c r="E137" s="260" t="s">
        <v>1</v>
      </c>
      <c r="F137" s="261" t="s">
        <v>704</v>
      </c>
      <c r="G137" s="258"/>
      <c r="H137" s="262">
        <v>88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164</v>
      </c>
      <c r="AU137" s="268" t="s">
        <v>85</v>
      </c>
      <c r="AV137" s="13" t="s">
        <v>85</v>
      </c>
      <c r="AW137" s="13" t="s">
        <v>31</v>
      </c>
      <c r="AX137" s="13" t="s">
        <v>75</v>
      </c>
      <c r="AY137" s="268" t="s">
        <v>154</v>
      </c>
    </row>
    <row r="138" s="14" customFormat="1">
      <c r="A138" s="14"/>
      <c r="B138" s="269"/>
      <c r="C138" s="270"/>
      <c r="D138" s="259" t="s">
        <v>164</v>
      </c>
      <c r="E138" s="271" t="s">
        <v>1</v>
      </c>
      <c r="F138" s="272" t="s">
        <v>166</v>
      </c>
      <c r="G138" s="270"/>
      <c r="H138" s="273">
        <v>88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164</v>
      </c>
      <c r="AU138" s="279" t="s">
        <v>85</v>
      </c>
      <c r="AV138" s="14" t="s">
        <v>162</v>
      </c>
      <c r="AW138" s="14" t="s">
        <v>31</v>
      </c>
      <c r="AX138" s="14" t="s">
        <v>83</v>
      </c>
      <c r="AY138" s="279" t="s">
        <v>154</v>
      </c>
    </row>
    <row r="139" s="2" customFormat="1" ht="21.75" customHeight="1">
      <c r="A139" s="38"/>
      <c r="B139" s="39"/>
      <c r="C139" s="243" t="s">
        <v>191</v>
      </c>
      <c r="D139" s="243" t="s">
        <v>156</v>
      </c>
      <c r="E139" s="244" t="s">
        <v>184</v>
      </c>
      <c r="F139" s="245" t="s">
        <v>185</v>
      </c>
      <c r="G139" s="246" t="s">
        <v>159</v>
      </c>
      <c r="H139" s="247">
        <v>84</v>
      </c>
      <c r="I139" s="248"/>
      <c r="J139" s="249">
        <f>ROUND(I139*H139,2)</f>
        <v>0</v>
      </c>
      <c r="K139" s="245" t="s">
        <v>160</v>
      </c>
      <c r="L139" s="250"/>
      <c r="M139" s="251" t="s">
        <v>1</v>
      </c>
      <c r="N139" s="252" t="s">
        <v>40</v>
      </c>
      <c r="O139" s="91"/>
      <c r="P139" s="253">
        <f>O139*H139</f>
        <v>0</v>
      </c>
      <c r="Q139" s="253">
        <v>0.00018000000000000001</v>
      </c>
      <c r="R139" s="253">
        <f>Q139*H139</f>
        <v>0.015120000000000002</v>
      </c>
      <c r="S139" s="253">
        <v>0</v>
      </c>
      <c r="T139" s="25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5" t="s">
        <v>333</v>
      </c>
      <c r="AT139" s="255" t="s">
        <v>156</v>
      </c>
      <c r="AU139" s="255" t="s">
        <v>85</v>
      </c>
      <c r="AY139" s="17" t="s">
        <v>154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7" t="s">
        <v>83</v>
      </c>
      <c r="BK139" s="256">
        <f>ROUND(I139*H139,2)</f>
        <v>0</v>
      </c>
      <c r="BL139" s="17" t="s">
        <v>333</v>
      </c>
      <c r="BM139" s="255" t="s">
        <v>705</v>
      </c>
    </row>
    <row r="140" s="13" customFormat="1">
      <c r="A140" s="13"/>
      <c r="B140" s="257"/>
      <c r="C140" s="258"/>
      <c r="D140" s="259" t="s">
        <v>164</v>
      </c>
      <c r="E140" s="260" t="s">
        <v>1</v>
      </c>
      <c r="F140" s="261" t="s">
        <v>706</v>
      </c>
      <c r="G140" s="258"/>
      <c r="H140" s="262">
        <v>84</v>
      </c>
      <c r="I140" s="263"/>
      <c r="J140" s="258"/>
      <c r="K140" s="258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164</v>
      </c>
      <c r="AU140" s="268" t="s">
        <v>85</v>
      </c>
      <c r="AV140" s="13" t="s">
        <v>85</v>
      </c>
      <c r="AW140" s="13" t="s">
        <v>31</v>
      </c>
      <c r="AX140" s="13" t="s">
        <v>75</v>
      </c>
      <c r="AY140" s="268" t="s">
        <v>154</v>
      </c>
    </row>
    <row r="141" s="14" customFormat="1">
      <c r="A141" s="14"/>
      <c r="B141" s="269"/>
      <c r="C141" s="270"/>
      <c r="D141" s="259" t="s">
        <v>164</v>
      </c>
      <c r="E141" s="271" t="s">
        <v>1</v>
      </c>
      <c r="F141" s="272" t="s">
        <v>166</v>
      </c>
      <c r="G141" s="270"/>
      <c r="H141" s="273">
        <v>84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9" t="s">
        <v>164</v>
      </c>
      <c r="AU141" s="279" t="s">
        <v>85</v>
      </c>
      <c r="AV141" s="14" t="s">
        <v>162</v>
      </c>
      <c r="AW141" s="14" t="s">
        <v>31</v>
      </c>
      <c r="AX141" s="14" t="s">
        <v>83</v>
      </c>
      <c r="AY141" s="279" t="s">
        <v>154</v>
      </c>
    </row>
    <row r="142" s="2" customFormat="1" ht="21.75" customHeight="1">
      <c r="A142" s="38"/>
      <c r="B142" s="39"/>
      <c r="C142" s="243" t="s">
        <v>197</v>
      </c>
      <c r="D142" s="243" t="s">
        <v>156</v>
      </c>
      <c r="E142" s="244" t="s">
        <v>707</v>
      </c>
      <c r="F142" s="245" t="s">
        <v>708</v>
      </c>
      <c r="G142" s="246" t="s">
        <v>170</v>
      </c>
      <c r="H142" s="247">
        <v>7.2000000000000002</v>
      </c>
      <c r="I142" s="248"/>
      <c r="J142" s="249">
        <f>ROUND(I142*H142,2)</f>
        <v>0</v>
      </c>
      <c r="K142" s="245" t="s">
        <v>1</v>
      </c>
      <c r="L142" s="250"/>
      <c r="M142" s="251" t="s">
        <v>1</v>
      </c>
      <c r="N142" s="252" t="s">
        <v>40</v>
      </c>
      <c r="O142" s="91"/>
      <c r="P142" s="253">
        <f>O142*H142</f>
        <v>0</v>
      </c>
      <c r="Q142" s="253">
        <v>1.7</v>
      </c>
      <c r="R142" s="253">
        <f>Q142*H142</f>
        <v>12.24</v>
      </c>
      <c r="S142" s="253">
        <v>0</v>
      </c>
      <c r="T142" s="25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5" t="s">
        <v>161</v>
      </c>
      <c r="AT142" s="255" t="s">
        <v>156</v>
      </c>
      <c r="AU142" s="255" t="s">
        <v>85</v>
      </c>
      <c r="AY142" s="17" t="s">
        <v>154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7" t="s">
        <v>83</v>
      </c>
      <c r="BK142" s="256">
        <f>ROUND(I142*H142,2)</f>
        <v>0</v>
      </c>
      <c r="BL142" s="17" t="s">
        <v>162</v>
      </c>
      <c r="BM142" s="255" t="s">
        <v>709</v>
      </c>
    </row>
    <row r="143" s="15" customFormat="1">
      <c r="A143" s="15"/>
      <c r="B143" s="280"/>
      <c r="C143" s="281"/>
      <c r="D143" s="259" t="s">
        <v>164</v>
      </c>
      <c r="E143" s="282" t="s">
        <v>1</v>
      </c>
      <c r="F143" s="283" t="s">
        <v>710</v>
      </c>
      <c r="G143" s="281"/>
      <c r="H143" s="282" t="s">
        <v>1</v>
      </c>
      <c r="I143" s="284"/>
      <c r="J143" s="281"/>
      <c r="K143" s="281"/>
      <c r="L143" s="285"/>
      <c r="M143" s="286"/>
      <c r="N143" s="287"/>
      <c r="O143" s="287"/>
      <c r="P143" s="287"/>
      <c r="Q143" s="287"/>
      <c r="R143" s="287"/>
      <c r="S143" s="287"/>
      <c r="T143" s="28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9" t="s">
        <v>164</v>
      </c>
      <c r="AU143" s="289" t="s">
        <v>85</v>
      </c>
      <c r="AV143" s="15" t="s">
        <v>83</v>
      </c>
      <c r="AW143" s="15" t="s">
        <v>31</v>
      </c>
      <c r="AX143" s="15" t="s">
        <v>75</v>
      </c>
      <c r="AY143" s="289" t="s">
        <v>154</v>
      </c>
    </row>
    <row r="144" s="13" customFormat="1">
      <c r="A144" s="13"/>
      <c r="B144" s="257"/>
      <c r="C144" s="258"/>
      <c r="D144" s="259" t="s">
        <v>164</v>
      </c>
      <c r="E144" s="260" t="s">
        <v>1</v>
      </c>
      <c r="F144" s="261" t="s">
        <v>711</v>
      </c>
      <c r="G144" s="258"/>
      <c r="H144" s="262">
        <v>7.2000000000000002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164</v>
      </c>
      <c r="AU144" s="268" t="s">
        <v>85</v>
      </c>
      <c r="AV144" s="13" t="s">
        <v>85</v>
      </c>
      <c r="AW144" s="13" t="s">
        <v>31</v>
      </c>
      <c r="AX144" s="13" t="s">
        <v>75</v>
      </c>
      <c r="AY144" s="268" t="s">
        <v>154</v>
      </c>
    </row>
    <row r="145" s="14" customFormat="1">
      <c r="A145" s="14"/>
      <c r="B145" s="269"/>
      <c r="C145" s="270"/>
      <c r="D145" s="259" t="s">
        <v>164</v>
      </c>
      <c r="E145" s="271" t="s">
        <v>1</v>
      </c>
      <c r="F145" s="272" t="s">
        <v>166</v>
      </c>
      <c r="G145" s="270"/>
      <c r="H145" s="273">
        <v>7.2000000000000002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9" t="s">
        <v>164</v>
      </c>
      <c r="AU145" s="279" t="s">
        <v>85</v>
      </c>
      <c r="AV145" s="14" t="s">
        <v>162</v>
      </c>
      <c r="AW145" s="14" t="s">
        <v>31</v>
      </c>
      <c r="AX145" s="14" t="s">
        <v>83</v>
      </c>
      <c r="AY145" s="279" t="s">
        <v>154</v>
      </c>
    </row>
    <row r="146" s="2" customFormat="1" ht="21.75" customHeight="1">
      <c r="A146" s="38"/>
      <c r="B146" s="39"/>
      <c r="C146" s="243" t="s">
        <v>206</v>
      </c>
      <c r="D146" s="243" t="s">
        <v>156</v>
      </c>
      <c r="E146" s="244" t="s">
        <v>712</v>
      </c>
      <c r="F146" s="245" t="s">
        <v>713</v>
      </c>
      <c r="G146" s="246" t="s">
        <v>470</v>
      </c>
      <c r="H146" s="247">
        <v>2</v>
      </c>
      <c r="I146" s="248"/>
      <c r="J146" s="249">
        <f>ROUND(I146*H146,2)</f>
        <v>0</v>
      </c>
      <c r="K146" s="245" t="s">
        <v>160</v>
      </c>
      <c r="L146" s="250"/>
      <c r="M146" s="251" t="s">
        <v>1</v>
      </c>
      <c r="N146" s="252" t="s">
        <v>40</v>
      </c>
      <c r="O146" s="91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5" t="s">
        <v>161</v>
      </c>
      <c r="AT146" s="255" t="s">
        <v>156</v>
      </c>
      <c r="AU146" s="255" t="s">
        <v>85</v>
      </c>
      <c r="AY146" s="17" t="s">
        <v>154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7" t="s">
        <v>83</v>
      </c>
      <c r="BK146" s="256">
        <f>ROUND(I146*H146,2)</f>
        <v>0</v>
      </c>
      <c r="BL146" s="17" t="s">
        <v>162</v>
      </c>
      <c r="BM146" s="255" t="s">
        <v>714</v>
      </c>
    </row>
    <row r="147" s="13" customFormat="1">
      <c r="A147" s="13"/>
      <c r="B147" s="257"/>
      <c r="C147" s="258"/>
      <c r="D147" s="259" t="s">
        <v>164</v>
      </c>
      <c r="E147" s="260" t="s">
        <v>1</v>
      </c>
      <c r="F147" s="261" t="s">
        <v>85</v>
      </c>
      <c r="G147" s="258"/>
      <c r="H147" s="262">
        <v>2</v>
      </c>
      <c r="I147" s="263"/>
      <c r="J147" s="258"/>
      <c r="K147" s="258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164</v>
      </c>
      <c r="AU147" s="268" t="s">
        <v>85</v>
      </c>
      <c r="AV147" s="13" t="s">
        <v>85</v>
      </c>
      <c r="AW147" s="13" t="s">
        <v>31</v>
      </c>
      <c r="AX147" s="13" t="s">
        <v>75</v>
      </c>
      <c r="AY147" s="268" t="s">
        <v>154</v>
      </c>
    </row>
    <row r="148" s="14" customFormat="1">
      <c r="A148" s="14"/>
      <c r="B148" s="269"/>
      <c r="C148" s="270"/>
      <c r="D148" s="259" t="s">
        <v>164</v>
      </c>
      <c r="E148" s="271" t="s">
        <v>1</v>
      </c>
      <c r="F148" s="272" t="s">
        <v>166</v>
      </c>
      <c r="G148" s="270"/>
      <c r="H148" s="273">
        <v>2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164</v>
      </c>
      <c r="AU148" s="279" t="s">
        <v>85</v>
      </c>
      <c r="AV148" s="14" t="s">
        <v>162</v>
      </c>
      <c r="AW148" s="14" t="s">
        <v>31</v>
      </c>
      <c r="AX148" s="14" t="s">
        <v>83</v>
      </c>
      <c r="AY148" s="279" t="s">
        <v>154</v>
      </c>
    </row>
    <row r="149" s="2" customFormat="1" ht="16.5" customHeight="1">
      <c r="A149" s="38"/>
      <c r="B149" s="39"/>
      <c r="C149" s="243" t="s">
        <v>161</v>
      </c>
      <c r="D149" s="243" t="s">
        <v>156</v>
      </c>
      <c r="E149" s="244" t="s">
        <v>715</v>
      </c>
      <c r="F149" s="245" t="s">
        <v>716</v>
      </c>
      <c r="G149" s="246" t="s">
        <v>159</v>
      </c>
      <c r="H149" s="247">
        <v>3</v>
      </c>
      <c r="I149" s="248"/>
      <c r="J149" s="249">
        <f>ROUND(I149*H149,2)</f>
        <v>0</v>
      </c>
      <c r="K149" s="245" t="s">
        <v>1</v>
      </c>
      <c r="L149" s="250"/>
      <c r="M149" s="251" t="s">
        <v>1</v>
      </c>
      <c r="N149" s="252" t="s">
        <v>40</v>
      </c>
      <c r="O149" s="91"/>
      <c r="P149" s="253">
        <f>O149*H149</f>
        <v>0</v>
      </c>
      <c r="Q149" s="253">
        <v>0.48399999999999999</v>
      </c>
      <c r="R149" s="253">
        <f>Q149*H149</f>
        <v>1.452</v>
      </c>
      <c r="S149" s="253">
        <v>0</v>
      </c>
      <c r="T149" s="25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5" t="s">
        <v>161</v>
      </c>
      <c r="AT149" s="255" t="s">
        <v>156</v>
      </c>
      <c r="AU149" s="255" t="s">
        <v>85</v>
      </c>
      <c r="AY149" s="17" t="s">
        <v>154</v>
      </c>
      <c r="BE149" s="256">
        <f>IF(N149="základní",J149,0)</f>
        <v>0</v>
      </c>
      <c r="BF149" s="256">
        <f>IF(N149="snížená",J149,0)</f>
        <v>0</v>
      </c>
      <c r="BG149" s="256">
        <f>IF(N149="zákl. přenesená",J149,0)</f>
        <v>0</v>
      </c>
      <c r="BH149" s="256">
        <f>IF(N149="sníž. přenesená",J149,0)</f>
        <v>0</v>
      </c>
      <c r="BI149" s="256">
        <f>IF(N149="nulová",J149,0)</f>
        <v>0</v>
      </c>
      <c r="BJ149" s="17" t="s">
        <v>83</v>
      </c>
      <c r="BK149" s="256">
        <f>ROUND(I149*H149,2)</f>
        <v>0</v>
      </c>
      <c r="BL149" s="17" t="s">
        <v>162</v>
      </c>
      <c r="BM149" s="255" t="s">
        <v>717</v>
      </c>
    </row>
    <row r="150" s="15" customFormat="1">
      <c r="A150" s="15"/>
      <c r="B150" s="280"/>
      <c r="C150" s="281"/>
      <c r="D150" s="259" t="s">
        <v>164</v>
      </c>
      <c r="E150" s="282" t="s">
        <v>1</v>
      </c>
      <c r="F150" s="283" t="s">
        <v>718</v>
      </c>
      <c r="G150" s="281"/>
      <c r="H150" s="282" t="s">
        <v>1</v>
      </c>
      <c r="I150" s="284"/>
      <c r="J150" s="281"/>
      <c r="K150" s="281"/>
      <c r="L150" s="285"/>
      <c r="M150" s="286"/>
      <c r="N150" s="287"/>
      <c r="O150" s="287"/>
      <c r="P150" s="287"/>
      <c r="Q150" s="287"/>
      <c r="R150" s="287"/>
      <c r="S150" s="287"/>
      <c r="T150" s="28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9" t="s">
        <v>164</v>
      </c>
      <c r="AU150" s="289" t="s">
        <v>85</v>
      </c>
      <c r="AV150" s="15" t="s">
        <v>83</v>
      </c>
      <c r="AW150" s="15" t="s">
        <v>31</v>
      </c>
      <c r="AX150" s="15" t="s">
        <v>75</v>
      </c>
      <c r="AY150" s="289" t="s">
        <v>154</v>
      </c>
    </row>
    <row r="151" s="13" customFormat="1">
      <c r="A151" s="13"/>
      <c r="B151" s="257"/>
      <c r="C151" s="258"/>
      <c r="D151" s="259" t="s">
        <v>164</v>
      </c>
      <c r="E151" s="260" t="s">
        <v>1</v>
      </c>
      <c r="F151" s="261" t="s">
        <v>174</v>
      </c>
      <c r="G151" s="258"/>
      <c r="H151" s="262">
        <v>3</v>
      </c>
      <c r="I151" s="263"/>
      <c r="J151" s="258"/>
      <c r="K151" s="258"/>
      <c r="L151" s="264"/>
      <c r="M151" s="265"/>
      <c r="N151" s="266"/>
      <c r="O151" s="266"/>
      <c r="P151" s="266"/>
      <c r="Q151" s="266"/>
      <c r="R151" s="266"/>
      <c r="S151" s="266"/>
      <c r="T151" s="26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8" t="s">
        <v>164</v>
      </c>
      <c r="AU151" s="268" t="s">
        <v>85</v>
      </c>
      <c r="AV151" s="13" t="s">
        <v>85</v>
      </c>
      <c r="AW151" s="13" t="s">
        <v>31</v>
      </c>
      <c r="AX151" s="13" t="s">
        <v>75</v>
      </c>
      <c r="AY151" s="268" t="s">
        <v>154</v>
      </c>
    </row>
    <row r="152" s="14" customFormat="1">
      <c r="A152" s="14"/>
      <c r="B152" s="269"/>
      <c r="C152" s="270"/>
      <c r="D152" s="259" t="s">
        <v>164</v>
      </c>
      <c r="E152" s="271" t="s">
        <v>1</v>
      </c>
      <c r="F152" s="272" t="s">
        <v>166</v>
      </c>
      <c r="G152" s="270"/>
      <c r="H152" s="273">
        <v>3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9" t="s">
        <v>164</v>
      </c>
      <c r="AU152" s="279" t="s">
        <v>85</v>
      </c>
      <c r="AV152" s="14" t="s">
        <v>162</v>
      </c>
      <c r="AW152" s="14" t="s">
        <v>31</v>
      </c>
      <c r="AX152" s="14" t="s">
        <v>83</v>
      </c>
      <c r="AY152" s="279" t="s">
        <v>154</v>
      </c>
    </row>
    <row r="153" s="2" customFormat="1" ht="16.5" customHeight="1">
      <c r="A153" s="38"/>
      <c r="B153" s="39"/>
      <c r="C153" s="243" t="s">
        <v>221</v>
      </c>
      <c r="D153" s="243" t="s">
        <v>156</v>
      </c>
      <c r="E153" s="244" t="s">
        <v>719</v>
      </c>
      <c r="F153" s="245" t="s">
        <v>720</v>
      </c>
      <c r="G153" s="246" t="s">
        <v>159</v>
      </c>
      <c r="H153" s="247">
        <v>1</v>
      </c>
      <c r="I153" s="248"/>
      <c r="J153" s="249">
        <f>ROUND(I153*H153,2)</f>
        <v>0</v>
      </c>
      <c r="K153" s="245" t="s">
        <v>1</v>
      </c>
      <c r="L153" s="250"/>
      <c r="M153" s="251" t="s">
        <v>1</v>
      </c>
      <c r="N153" s="252" t="s">
        <v>40</v>
      </c>
      <c r="O153" s="91"/>
      <c r="P153" s="253">
        <f>O153*H153</f>
        <v>0</v>
      </c>
      <c r="Q153" s="253">
        <v>0.219</v>
      </c>
      <c r="R153" s="253">
        <f>Q153*H153</f>
        <v>0.219</v>
      </c>
      <c r="S153" s="253">
        <v>0</v>
      </c>
      <c r="T153" s="25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5" t="s">
        <v>161</v>
      </c>
      <c r="AT153" s="255" t="s">
        <v>156</v>
      </c>
      <c r="AU153" s="255" t="s">
        <v>85</v>
      </c>
      <c r="AY153" s="17" t="s">
        <v>154</v>
      </c>
      <c r="BE153" s="256">
        <f>IF(N153="základní",J153,0)</f>
        <v>0</v>
      </c>
      <c r="BF153" s="256">
        <f>IF(N153="snížená",J153,0)</f>
        <v>0</v>
      </c>
      <c r="BG153" s="256">
        <f>IF(N153="zákl. přenesená",J153,0)</f>
        <v>0</v>
      </c>
      <c r="BH153" s="256">
        <f>IF(N153="sníž. přenesená",J153,0)</f>
        <v>0</v>
      </c>
      <c r="BI153" s="256">
        <f>IF(N153="nulová",J153,0)</f>
        <v>0</v>
      </c>
      <c r="BJ153" s="17" t="s">
        <v>83</v>
      </c>
      <c r="BK153" s="256">
        <f>ROUND(I153*H153,2)</f>
        <v>0</v>
      </c>
      <c r="BL153" s="17" t="s">
        <v>162</v>
      </c>
      <c r="BM153" s="255" t="s">
        <v>721</v>
      </c>
    </row>
    <row r="154" s="15" customFormat="1">
      <c r="A154" s="15"/>
      <c r="B154" s="280"/>
      <c r="C154" s="281"/>
      <c r="D154" s="259" t="s">
        <v>164</v>
      </c>
      <c r="E154" s="282" t="s">
        <v>1</v>
      </c>
      <c r="F154" s="283" t="s">
        <v>722</v>
      </c>
      <c r="G154" s="281"/>
      <c r="H154" s="282" t="s">
        <v>1</v>
      </c>
      <c r="I154" s="284"/>
      <c r="J154" s="281"/>
      <c r="K154" s="281"/>
      <c r="L154" s="285"/>
      <c r="M154" s="286"/>
      <c r="N154" s="287"/>
      <c r="O154" s="287"/>
      <c r="P154" s="287"/>
      <c r="Q154" s="287"/>
      <c r="R154" s="287"/>
      <c r="S154" s="287"/>
      <c r="T154" s="28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9" t="s">
        <v>164</v>
      </c>
      <c r="AU154" s="289" t="s">
        <v>85</v>
      </c>
      <c r="AV154" s="15" t="s">
        <v>83</v>
      </c>
      <c r="AW154" s="15" t="s">
        <v>31</v>
      </c>
      <c r="AX154" s="15" t="s">
        <v>75</v>
      </c>
      <c r="AY154" s="289" t="s">
        <v>154</v>
      </c>
    </row>
    <row r="155" s="13" customFormat="1">
      <c r="A155" s="13"/>
      <c r="B155" s="257"/>
      <c r="C155" s="258"/>
      <c r="D155" s="259" t="s">
        <v>164</v>
      </c>
      <c r="E155" s="260" t="s">
        <v>1</v>
      </c>
      <c r="F155" s="261" t="s">
        <v>83</v>
      </c>
      <c r="G155" s="258"/>
      <c r="H155" s="262">
        <v>1</v>
      </c>
      <c r="I155" s="263"/>
      <c r="J155" s="258"/>
      <c r="K155" s="258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164</v>
      </c>
      <c r="AU155" s="268" t="s">
        <v>85</v>
      </c>
      <c r="AV155" s="13" t="s">
        <v>85</v>
      </c>
      <c r="AW155" s="13" t="s">
        <v>31</v>
      </c>
      <c r="AX155" s="13" t="s">
        <v>75</v>
      </c>
      <c r="AY155" s="268" t="s">
        <v>154</v>
      </c>
    </row>
    <row r="156" s="14" customFormat="1">
      <c r="A156" s="14"/>
      <c r="B156" s="269"/>
      <c r="C156" s="270"/>
      <c r="D156" s="259" t="s">
        <v>164</v>
      </c>
      <c r="E156" s="271" t="s">
        <v>1</v>
      </c>
      <c r="F156" s="272" t="s">
        <v>166</v>
      </c>
      <c r="G156" s="270"/>
      <c r="H156" s="273">
        <v>1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9" t="s">
        <v>164</v>
      </c>
      <c r="AU156" s="279" t="s">
        <v>85</v>
      </c>
      <c r="AV156" s="14" t="s">
        <v>162</v>
      </c>
      <c r="AW156" s="14" t="s">
        <v>31</v>
      </c>
      <c r="AX156" s="14" t="s">
        <v>83</v>
      </c>
      <c r="AY156" s="279" t="s">
        <v>154</v>
      </c>
    </row>
    <row r="157" s="2" customFormat="1" ht="21.75" customHeight="1">
      <c r="A157" s="38"/>
      <c r="B157" s="39"/>
      <c r="C157" s="243" t="s">
        <v>110</v>
      </c>
      <c r="D157" s="243" t="s">
        <v>156</v>
      </c>
      <c r="E157" s="244" t="s">
        <v>723</v>
      </c>
      <c r="F157" s="245" t="s">
        <v>724</v>
      </c>
      <c r="G157" s="246" t="s">
        <v>177</v>
      </c>
      <c r="H157" s="247">
        <v>7</v>
      </c>
      <c r="I157" s="248"/>
      <c r="J157" s="249">
        <f>ROUND(I157*H157,2)</f>
        <v>0</v>
      </c>
      <c r="K157" s="245" t="s">
        <v>160</v>
      </c>
      <c r="L157" s="250"/>
      <c r="M157" s="251" t="s">
        <v>1</v>
      </c>
      <c r="N157" s="252" t="s">
        <v>40</v>
      </c>
      <c r="O157" s="91"/>
      <c r="P157" s="253">
        <f>O157*H157</f>
        <v>0</v>
      </c>
      <c r="Q157" s="253">
        <v>1</v>
      </c>
      <c r="R157" s="253">
        <f>Q157*H157</f>
        <v>7</v>
      </c>
      <c r="S157" s="253">
        <v>0</v>
      </c>
      <c r="T157" s="25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5" t="s">
        <v>161</v>
      </c>
      <c r="AT157" s="255" t="s">
        <v>156</v>
      </c>
      <c r="AU157" s="255" t="s">
        <v>85</v>
      </c>
      <c r="AY157" s="17" t="s">
        <v>154</v>
      </c>
      <c r="BE157" s="256">
        <f>IF(N157="základní",J157,0)</f>
        <v>0</v>
      </c>
      <c r="BF157" s="256">
        <f>IF(N157="snížená",J157,0)</f>
        <v>0</v>
      </c>
      <c r="BG157" s="256">
        <f>IF(N157="zákl. přenesená",J157,0)</f>
        <v>0</v>
      </c>
      <c r="BH157" s="256">
        <f>IF(N157="sníž. přenesená",J157,0)</f>
        <v>0</v>
      </c>
      <c r="BI157" s="256">
        <f>IF(N157="nulová",J157,0)</f>
        <v>0</v>
      </c>
      <c r="BJ157" s="17" t="s">
        <v>83</v>
      </c>
      <c r="BK157" s="256">
        <f>ROUND(I157*H157,2)</f>
        <v>0</v>
      </c>
      <c r="BL157" s="17" t="s">
        <v>162</v>
      </c>
      <c r="BM157" s="255" t="s">
        <v>725</v>
      </c>
    </row>
    <row r="158" s="13" customFormat="1">
      <c r="A158" s="13"/>
      <c r="B158" s="257"/>
      <c r="C158" s="258"/>
      <c r="D158" s="259" t="s">
        <v>164</v>
      </c>
      <c r="E158" s="260" t="s">
        <v>1</v>
      </c>
      <c r="F158" s="261" t="s">
        <v>726</v>
      </c>
      <c r="G158" s="258"/>
      <c r="H158" s="262">
        <v>7</v>
      </c>
      <c r="I158" s="263"/>
      <c r="J158" s="258"/>
      <c r="K158" s="258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164</v>
      </c>
      <c r="AU158" s="268" t="s">
        <v>85</v>
      </c>
      <c r="AV158" s="13" t="s">
        <v>85</v>
      </c>
      <c r="AW158" s="13" t="s">
        <v>31</v>
      </c>
      <c r="AX158" s="13" t="s">
        <v>75</v>
      </c>
      <c r="AY158" s="268" t="s">
        <v>154</v>
      </c>
    </row>
    <row r="159" s="14" customFormat="1">
      <c r="A159" s="14"/>
      <c r="B159" s="269"/>
      <c r="C159" s="270"/>
      <c r="D159" s="259" t="s">
        <v>164</v>
      </c>
      <c r="E159" s="271" t="s">
        <v>1</v>
      </c>
      <c r="F159" s="272" t="s">
        <v>166</v>
      </c>
      <c r="G159" s="270"/>
      <c r="H159" s="273">
        <v>7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164</v>
      </c>
      <c r="AU159" s="279" t="s">
        <v>85</v>
      </c>
      <c r="AV159" s="14" t="s">
        <v>162</v>
      </c>
      <c r="AW159" s="14" t="s">
        <v>31</v>
      </c>
      <c r="AX159" s="14" t="s">
        <v>83</v>
      </c>
      <c r="AY159" s="279" t="s">
        <v>154</v>
      </c>
    </row>
    <row r="160" s="2" customFormat="1" ht="21.75" customHeight="1">
      <c r="A160" s="38"/>
      <c r="B160" s="39"/>
      <c r="C160" s="243" t="s">
        <v>113</v>
      </c>
      <c r="D160" s="243" t="s">
        <v>156</v>
      </c>
      <c r="E160" s="244" t="s">
        <v>727</v>
      </c>
      <c r="F160" s="245" t="s">
        <v>728</v>
      </c>
      <c r="G160" s="246" t="s">
        <v>177</v>
      </c>
      <c r="H160" s="247">
        <v>7</v>
      </c>
      <c r="I160" s="248"/>
      <c r="J160" s="249">
        <f>ROUND(I160*H160,2)</f>
        <v>0</v>
      </c>
      <c r="K160" s="245" t="s">
        <v>160</v>
      </c>
      <c r="L160" s="250"/>
      <c r="M160" s="251" t="s">
        <v>1</v>
      </c>
      <c r="N160" s="252" t="s">
        <v>40</v>
      </c>
      <c r="O160" s="91"/>
      <c r="P160" s="253">
        <f>O160*H160</f>
        <v>0</v>
      </c>
      <c r="Q160" s="253">
        <v>1</v>
      </c>
      <c r="R160" s="253">
        <f>Q160*H160</f>
        <v>7</v>
      </c>
      <c r="S160" s="253">
        <v>0</v>
      </c>
      <c r="T160" s="25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5" t="s">
        <v>161</v>
      </c>
      <c r="AT160" s="255" t="s">
        <v>156</v>
      </c>
      <c r="AU160" s="255" t="s">
        <v>85</v>
      </c>
      <c r="AY160" s="17" t="s">
        <v>154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7" t="s">
        <v>83</v>
      </c>
      <c r="BK160" s="256">
        <f>ROUND(I160*H160,2)</f>
        <v>0</v>
      </c>
      <c r="BL160" s="17" t="s">
        <v>162</v>
      </c>
      <c r="BM160" s="255" t="s">
        <v>729</v>
      </c>
    </row>
    <row r="161" s="13" customFormat="1">
      <c r="A161" s="13"/>
      <c r="B161" s="257"/>
      <c r="C161" s="258"/>
      <c r="D161" s="259" t="s">
        <v>164</v>
      </c>
      <c r="E161" s="260" t="s">
        <v>1</v>
      </c>
      <c r="F161" s="261" t="s">
        <v>726</v>
      </c>
      <c r="G161" s="258"/>
      <c r="H161" s="262">
        <v>7</v>
      </c>
      <c r="I161" s="263"/>
      <c r="J161" s="258"/>
      <c r="K161" s="258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164</v>
      </c>
      <c r="AU161" s="268" t="s">
        <v>85</v>
      </c>
      <c r="AV161" s="13" t="s">
        <v>85</v>
      </c>
      <c r="AW161" s="13" t="s">
        <v>31</v>
      </c>
      <c r="AX161" s="13" t="s">
        <v>75</v>
      </c>
      <c r="AY161" s="268" t="s">
        <v>154</v>
      </c>
    </row>
    <row r="162" s="14" customFormat="1">
      <c r="A162" s="14"/>
      <c r="B162" s="269"/>
      <c r="C162" s="270"/>
      <c r="D162" s="259" t="s">
        <v>164</v>
      </c>
      <c r="E162" s="271" t="s">
        <v>1</v>
      </c>
      <c r="F162" s="272" t="s">
        <v>166</v>
      </c>
      <c r="G162" s="270"/>
      <c r="H162" s="273">
        <v>7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9" t="s">
        <v>164</v>
      </c>
      <c r="AU162" s="279" t="s">
        <v>85</v>
      </c>
      <c r="AV162" s="14" t="s">
        <v>162</v>
      </c>
      <c r="AW162" s="14" t="s">
        <v>31</v>
      </c>
      <c r="AX162" s="14" t="s">
        <v>83</v>
      </c>
      <c r="AY162" s="279" t="s">
        <v>154</v>
      </c>
    </row>
    <row r="163" s="2" customFormat="1" ht="21.75" customHeight="1">
      <c r="A163" s="38"/>
      <c r="B163" s="39"/>
      <c r="C163" s="243" t="s">
        <v>123</v>
      </c>
      <c r="D163" s="243" t="s">
        <v>156</v>
      </c>
      <c r="E163" s="244" t="s">
        <v>730</v>
      </c>
      <c r="F163" s="245" t="s">
        <v>731</v>
      </c>
      <c r="G163" s="246" t="s">
        <v>177</v>
      </c>
      <c r="H163" s="247">
        <v>7</v>
      </c>
      <c r="I163" s="248"/>
      <c r="J163" s="249">
        <f>ROUND(I163*H163,2)</f>
        <v>0</v>
      </c>
      <c r="K163" s="245" t="s">
        <v>160</v>
      </c>
      <c r="L163" s="250"/>
      <c r="M163" s="251" t="s">
        <v>1</v>
      </c>
      <c r="N163" s="252" t="s">
        <v>40</v>
      </c>
      <c r="O163" s="91"/>
      <c r="P163" s="253">
        <f>O163*H163</f>
        <v>0</v>
      </c>
      <c r="Q163" s="253">
        <v>1</v>
      </c>
      <c r="R163" s="253">
        <f>Q163*H163</f>
        <v>7</v>
      </c>
      <c r="S163" s="253">
        <v>0</v>
      </c>
      <c r="T163" s="25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5" t="s">
        <v>161</v>
      </c>
      <c r="AT163" s="255" t="s">
        <v>156</v>
      </c>
      <c r="AU163" s="255" t="s">
        <v>85</v>
      </c>
      <c r="AY163" s="17" t="s">
        <v>154</v>
      </c>
      <c r="BE163" s="256">
        <f>IF(N163="základní",J163,0)</f>
        <v>0</v>
      </c>
      <c r="BF163" s="256">
        <f>IF(N163="snížená",J163,0)</f>
        <v>0</v>
      </c>
      <c r="BG163" s="256">
        <f>IF(N163="zákl. přenesená",J163,0)</f>
        <v>0</v>
      </c>
      <c r="BH163" s="256">
        <f>IF(N163="sníž. přenesená",J163,0)</f>
        <v>0</v>
      </c>
      <c r="BI163" s="256">
        <f>IF(N163="nulová",J163,0)</f>
        <v>0</v>
      </c>
      <c r="BJ163" s="17" t="s">
        <v>83</v>
      </c>
      <c r="BK163" s="256">
        <f>ROUND(I163*H163,2)</f>
        <v>0</v>
      </c>
      <c r="BL163" s="17" t="s">
        <v>162</v>
      </c>
      <c r="BM163" s="255" t="s">
        <v>732</v>
      </c>
    </row>
    <row r="164" s="13" customFormat="1">
      <c r="A164" s="13"/>
      <c r="B164" s="257"/>
      <c r="C164" s="258"/>
      <c r="D164" s="259" t="s">
        <v>164</v>
      </c>
      <c r="E164" s="260" t="s">
        <v>1</v>
      </c>
      <c r="F164" s="261" t="s">
        <v>726</v>
      </c>
      <c r="G164" s="258"/>
      <c r="H164" s="262">
        <v>7</v>
      </c>
      <c r="I164" s="263"/>
      <c r="J164" s="258"/>
      <c r="K164" s="258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164</v>
      </c>
      <c r="AU164" s="268" t="s">
        <v>85</v>
      </c>
      <c r="AV164" s="13" t="s">
        <v>85</v>
      </c>
      <c r="AW164" s="13" t="s">
        <v>31</v>
      </c>
      <c r="AX164" s="13" t="s">
        <v>75</v>
      </c>
      <c r="AY164" s="268" t="s">
        <v>154</v>
      </c>
    </row>
    <row r="165" s="14" customFormat="1">
      <c r="A165" s="14"/>
      <c r="B165" s="269"/>
      <c r="C165" s="270"/>
      <c r="D165" s="259" t="s">
        <v>164</v>
      </c>
      <c r="E165" s="271" t="s">
        <v>1</v>
      </c>
      <c r="F165" s="272" t="s">
        <v>166</v>
      </c>
      <c r="G165" s="270"/>
      <c r="H165" s="273">
        <v>7</v>
      </c>
      <c r="I165" s="274"/>
      <c r="J165" s="270"/>
      <c r="K165" s="270"/>
      <c r="L165" s="275"/>
      <c r="M165" s="276"/>
      <c r="N165" s="277"/>
      <c r="O165" s="277"/>
      <c r="P165" s="277"/>
      <c r="Q165" s="277"/>
      <c r="R165" s="277"/>
      <c r="S165" s="277"/>
      <c r="T165" s="27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9" t="s">
        <v>164</v>
      </c>
      <c r="AU165" s="279" t="s">
        <v>85</v>
      </c>
      <c r="AV165" s="14" t="s">
        <v>162</v>
      </c>
      <c r="AW165" s="14" t="s">
        <v>31</v>
      </c>
      <c r="AX165" s="14" t="s">
        <v>83</v>
      </c>
      <c r="AY165" s="279" t="s">
        <v>154</v>
      </c>
    </row>
    <row r="166" s="2" customFormat="1" ht="21.75" customHeight="1">
      <c r="A166" s="38"/>
      <c r="B166" s="39"/>
      <c r="C166" s="243" t="s">
        <v>243</v>
      </c>
      <c r="D166" s="243" t="s">
        <v>156</v>
      </c>
      <c r="E166" s="244" t="s">
        <v>733</v>
      </c>
      <c r="F166" s="245" t="s">
        <v>734</v>
      </c>
      <c r="G166" s="246" t="s">
        <v>209</v>
      </c>
      <c r="H166" s="247">
        <v>4.0250000000000004</v>
      </c>
      <c r="I166" s="248"/>
      <c r="J166" s="249">
        <f>ROUND(I166*H166,2)</f>
        <v>0</v>
      </c>
      <c r="K166" s="245" t="s">
        <v>160</v>
      </c>
      <c r="L166" s="250"/>
      <c r="M166" s="251" t="s">
        <v>1</v>
      </c>
      <c r="N166" s="252" t="s">
        <v>40</v>
      </c>
      <c r="O166" s="91"/>
      <c r="P166" s="253">
        <f>O166*H166</f>
        <v>0</v>
      </c>
      <c r="Q166" s="253">
        <v>2.234</v>
      </c>
      <c r="R166" s="253">
        <f>Q166*H166</f>
        <v>8.9918500000000012</v>
      </c>
      <c r="S166" s="253">
        <v>0</v>
      </c>
      <c r="T166" s="25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5" t="s">
        <v>333</v>
      </c>
      <c r="AT166" s="255" t="s">
        <v>156</v>
      </c>
      <c r="AU166" s="255" t="s">
        <v>85</v>
      </c>
      <c r="AY166" s="17" t="s">
        <v>154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7" t="s">
        <v>83</v>
      </c>
      <c r="BK166" s="256">
        <f>ROUND(I166*H166,2)</f>
        <v>0</v>
      </c>
      <c r="BL166" s="17" t="s">
        <v>333</v>
      </c>
      <c r="BM166" s="255" t="s">
        <v>735</v>
      </c>
    </row>
    <row r="167" s="15" customFormat="1">
      <c r="A167" s="15"/>
      <c r="B167" s="280"/>
      <c r="C167" s="281"/>
      <c r="D167" s="259" t="s">
        <v>164</v>
      </c>
      <c r="E167" s="282" t="s">
        <v>1</v>
      </c>
      <c r="F167" s="283" t="s">
        <v>736</v>
      </c>
      <c r="G167" s="281"/>
      <c r="H167" s="282" t="s">
        <v>1</v>
      </c>
      <c r="I167" s="284"/>
      <c r="J167" s="281"/>
      <c r="K167" s="281"/>
      <c r="L167" s="285"/>
      <c r="M167" s="286"/>
      <c r="N167" s="287"/>
      <c r="O167" s="287"/>
      <c r="P167" s="287"/>
      <c r="Q167" s="287"/>
      <c r="R167" s="287"/>
      <c r="S167" s="287"/>
      <c r="T167" s="28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9" t="s">
        <v>164</v>
      </c>
      <c r="AU167" s="289" t="s">
        <v>85</v>
      </c>
      <c r="AV167" s="15" t="s">
        <v>83</v>
      </c>
      <c r="AW167" s="15" t="s">
        <v>31</v>
      </c>
      <c r="AX167" s="15" t="s">
        <v>75</v>
      </c>
      <c r="AY167" s="289" t="s">
        <v>154</v>
      </c>
    </row>
    <row r="168" s="13" customFormat="1">
      <c r="A168" s="13"/>
      <c r="B168" s="257"/>
      <c r="C168" s="258"/>
      <c r="D168" s="259" t="s">
        <v>164</v>
      </c>
      <c r="E168" s="260" t="s">
        <v>1</v>
      </c>
      <c r="F168" s="261" t="s">
        <v>737</v>
      </c>
      <c r="G168" s="258"/>
      <c r="H168" s="262">
        <v>1.7</v>
      </c>
      <c r="I168" s="263"/>
      <c r="J168" s="258"/>
      <c r="K168" s="258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164</v>
      </c>
      <c r="AU168" s="268" t="s">
        <v>85</v>
      </c>
      <c r="AV168" s="13" t="s">
        <v>85</v>
      </c>
      <c r="AW168" s="13" t="s">
        <v>31</v>
      </c>
      <c r="AX168" s="13" t="s">
        <v>75</v>
      </c>
      <c r="AY168" s="268" t="s">
        <v>154</v>
      </c>
    </row>
    <row r="169" s="15" customFormat="1">
      <c r="A169" s="15"/>
      <c r="B169" s="280"/>
      <c r="C169" s="281"/>
      <c r="D169" s="259" t="s">
        <v>164</v>
      </c>
      <c r="E169" s="282" t="s">
        <v>1</v>
      </c>
      <c r="F169" s="283" t="s">
        <v>738</v>
      </c>
      <c r="G169" s="281"/>
      <c r="H169" s="282" t="s">
        <v>1</v>
      </c>
      <c r="I169" s="284"/>
      <c r="J169" s="281"/>
      <c r="K169" s="281"/>
      <c r="L169" s="285"/>
      <c r="M169" s="286"/>
      <c r="N169" s="287"/>
      <c r="O169" s="287"/>
      <c r="P169" s="287"/>
      <c r="Q169" s="287"/>
      <c r="R169" s="287"/>
      <c r="S169" s="287"/>
      <c r="T169" s="28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9" t="s">
        <v>164</v>
      </c>
      <c r="AU169" s="289" t="s">
        <v>85</v>
      </c>
      <c r="AV169" s="15" t="s">
        <v>83</v>
      </c>
      <c r="AW169" s="15" t="s">
        <v>31</v>
      </c>
      <c r="AX169" s="15" t="s">
        <v>75</v>
      </c>
      <c r="AY169" s="289" t="s">
        <v>154</v>
      </c>
    </row>
    <row r="170" s="13" customFormat="1">
      <c r="A170" s="13"/>
      <c r="B170" s="257"/>
      <c r="C170" s="258"/>
      <c r="D170" s="259" t="s">
        <v>164</v>
      </c>
      <c r="E170" s="260" t="s">
        <v>1</v>
      </c>
      <c r="F170" s="261" t="s">
        <v>739</v>
      </c>
      <c r="G170" s="258"/>
      <c r="H170" s="262">
        <v>2.3250000000000002</v>
      </c>
      <c r="I170" s="263"/>
      <c r="J170" s="258"/>
      <c r="K170" s="258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164</v>
      </c>
      <c r="AU170" s="268" t="s">
        <v>85</v>
      </c>
      <c r="AV170" s="13" t="s">
        <v>85</v>
      </c>
      <c r="AW170" s="13" t="s">
        <v>31</v>
      </c>
      <c r="AX170" s="13" t="s">
        <v>75</v>
      </c>
      <c r="AY170" s="268" t="s">
        <v>154</v>
      </c>
    </row>
    <row r="171" s="14" customFormat="1">
      <c r="A171" s="14"/>
      <c r="B171" s="269"/>
      <c r="C171" s="270"/>
      <c r="D171" s="259" t="s">
        <v>164</v>
      </c>
      <c r="E171" s="271" t="s">
        <v>1</v>
      </c>
      <c r="F171" s="272" t="s">
        <v>166</v>
      </c>
      <c r="G171" s="270"/>
      <c r="H171" s="273">
        <v>4.0250000000000004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9" t="s">
        <v>164</v>
      </c>
      <c r="AU171" s="279" t="s">
        <v>85</v>
      </c>
      <c r="AV171" s="14" t="s">
        <v>162</v>
      </c>
      <c r="AW171" s="14" t="s">
        <v>31</v>
      </c>
      <c r="AX171" s="14" t="s">
        <v>83</v>
      </c>
      <c r="AY171" s="279" t="s">
        <v>154</v>
      </c>
    </row>
    <row r="172" s="12" customFormat="1" ht="22.8" customHeight="1">
      <c r="A172" s="12"/>
      <c r="B172" s="227"/>
      <c r="C172" s="228"/>
      <c r="D172" s="229" t="s">
        <v>74</v>
      </c>
      <c r="E172" s="241" t="s">
        <v>191</v>
      </c>
      <c r="F172" s="241" t="s">
        <v>196</v>
      </c>
      <c r="G172" s="228"/>
      <c r="H172" s="228"/>
      <c r="I172" s="231"/>
      <c r="J172" s="242">
        <f>BK172</f>
        <v>0</v>
      </c>
      <c r="K172" s="228"/>
      <c r="L172" s="233"/>
      <c r="M172" s="234"/>
      <c r="N172" s="235"/>
      <c r="O172" s="235"/>
      <c r="P172" s="236">
        <f>SUM(P173:P214)</f>
        <v>0</v>
      </c>
      <c r="Q172" s="235"/>
      <c r="R172" s="236">
        <f>SUM(R173:R214)</f>
        <v>0</v>
      </c>
      <c r="S172" s="235"/>
      <c r="T172" s="237">
        <f>SUM(T173:T214)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8" t="s">
        <v>83</v>
      </c>
      <c r="AT172" s="239" t="s">
        <v>74</v>
      </c>
      <c r="AU172" s="239" t="s">
        <v>83</v>
      </c>
      <c r="AY172" s="238" t="s">
        <v>154</v>
      </c>
      <c r="BK172" s="240">
        <f>SUM(BK173:BK214)</f>
        <v>0</v>
      </c>
    </row>
    <row r="173" s="2" customFormat="1" ht="44.25" customHeight="1">
      <c r="A173" s="38"/>
      <c r="B173" s="39"/>
      <c r="C173" s="290" t="s">
        <v>250</v>
      </c>
      <c r="D173" s="290" t="s">
        <v>198</v>
      </c>
      <c r="E173" s="291" t="s">
        <v>530</v>
      </c>
      <c r="F173" s="292" t="s">
        <v>531</v>
      </c>
      <c r="G173" s="293" t="s">
        <v>159</v>
      </c>
      <c r="H173" s="294">
        <v>2</v>
      </c>
      <c r="I173" s="295"/>
      <c r="J173" s="296">
        <f>ROUND(I173*H173,2)</f>
        <v>0</v>
      </c>
      <c r="K173" s="292" t="s">
        <v>160</v>
      </c>
      <c r="L173" s="44"/>
      <c r="M173" s="297" t="s">
        <v>1</v>
      </c>
      <c r="N173" s="298" t="s">
        <v>40</v>
      </c>
      <c r="O173" s="91"/>
      <c r="P173" s="253">
        <f>O173*H173</f>
        <v>0</v>
      </c>
      <c r="Q173" s="253">
        <v>0</v>
      </c>
      <c r="R173" s="253">
        <f>Q173*H173</f>
        <v>0</v>
      </c>
      <c r="S173" s="253">
        <v>0</v>
      </c>
      <c r="T173" s="25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5" t="s">
        <v>162</v>
      </c>
      <c r="AT173" s="255" t="s">
        <v>198</v>
      </c>
      <c r="AU173" s="255" t="s">
        <v>85</v>
      </c>
      <c r="AY173" s="17" t="s">
        <v>154</v>
      </c>
      <c r="BE173" s="256">
        <f>IF(N173="základní",J173,0)</f>
        <v>0</v>
      </c>
      <c r="BF173" s="256">
        <f>IF(N173="snížená",J173,0)</f>
        <v>0</v>
      </c>
      <c r="BG173" s="256">
        <f>IF(N173="zákl. přenesená",J173,0)</f>
        <v>0</v>
      </c>
      <c r="BH173" s="256">
        <f>IF(N173="sníž. přenesená",J173,0)</f>
        <v>0</v>
      </c>
      <c r="BI173" s="256">
        <f>IF(N173="nulová",J173,0)</f>
        <v>0</v>
      </c>
      <c r="BJ173" s="17" t="s">
        <v>83</v>
      </c>
      <c r="BK173" s="256">
        <f>ROUND(I173*H173,2)</f>
        <v>0</v>
      </c>
      <c r="BL173" s="17" t="s">
        <v>162</v>
      </c>
      <c r="BM173" s="255" t="s">
        <v>740</v>
      </c>
    </row>
    <row r="174" s="2" customFormat="1">
      <c r="A174" s="38"/>
      <c r="B174" s="39"/>
      <c r="C174" s="40"/>
      <c r="D174" s="259" t="s">
        <v>202</v>
      </c>
      <c r="E174" s="40"/>
      <c r="F174" s="299" t="s">
        <v>533</v>
      </c>
      <c r="G174" s="40"/>
      <c r="H174" s="40"/>
      <c r="I174" s="154"/>
      <c r="J174" s="40"/>
      <c r="K174" s="40"/>
      <c r="L174" s="44"/>
      <c r="M174" s="300"/>
      <c r="N174" s="30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85</v>
      </c>
    </row>
    <row r="175" s="13" customFormat="1">
      <c r="A175" s="13"/>
      <c r="B175" s="257"/>
      <c r="C175" s="258"/>
      <c r="D175" s="259" t="s">
        <v>164</v>
      </c>
      <c r="E175" s="260" t="s">
        <v>1</v>
      </c>
      <c r="F175" s="261" t="s">
        <v>85</v>
      </c>
      <c r="G175" s="258"/>
      <c r="H175" s="262">
        <v>2</v>
      </c>
      <c r="I175" s="263"/>
      <c r="J175" s="258"/>
      <c r="K175" s="258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164</v>
      </c>
      <c r="AU175" s="268" t="s">
        <v>85</v>
      </c>
      <c r="AV175" s="13" t="s">
        <v>85</v>
      </c>
      <c r="AW175" s="13" t="s">
        <v>31</v>
      </c>
      <c r="AX175" s="13" t="s">
        <v>75</v>
      </c>
      <c r="AY175" s="268" t="s">
        <v>154</v>
      </c>
    </row>
    <row r="176" s="14" customFormat="1">
      <c r="A176" s="14"/>
      <c r="B176" s="269"/>
      <c r="C176" s="270"/>
      <c r="D176" s="259" t="s">
        <v>164</v>
      </c>
      <c r="E176" s="271" t="s">
        <v>1</v>
      </c>
      <c r="F176" s="272" t="s">
        <v>166</v>
      </c>
      <c r="G176" s="270"/>
      <c r="H176" s="273">
        <v>2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9" t="s">
        <v>164</v>
      </c>
      <c r="AU176" s="279" t="s">
        <v>85</v>
      </c>
      <c r="AV176" s="14" t="s">
        <v>162</v>
      </c>
      <c r="AW176" s="14" t="s">
        <v>31</v>
      </c>
      <c r="AX176" s="14" t="s">
        <v>83</v>
      </c>
      <c r="AY176" s="279" t="s">
        <v>154</v>
      </c>
    </row>
    <row r="177" s="2" customFormat="1" ht="44.25" customHeight="1">
      <c r="A177" s="38"/>
      <c r="B177" s="39"/>
      <c r="C177" s="290" t="s">
        <v>8</v>
      </c>
      <c r="D177" s="290" t="s">
        <v>198</v>
      </c>
      <c r="E177" s="291" t="s">
        <v>741</v>
      </c>
      <c r="F177" s="292" t="s">
        <v>742</v>
      </c>
      <c r="G177" s="293" t="s">
        <v>159</v>
      </c>
      <c r="H177" s="294">
        <v>2</v>
      </c>
      <c r="I177" s="295"/>
      <c r="J177" s="296">
        <f>ROUND(I177*H177,2)</f>
        <v>0</v>
      </c>
      <c r="K177" s="292" t="s">
        <v>160</v>
      </c>
      <c r="L177" s="44"/>
      <c r="M177" s="297" t="s">
        <v>1</v>
      </c>
      <c r="N177" s="298" t="s">
        <v>40</v>
      </c>
      <c r="O177" s="91"/>
      <c r="P177" s="253">
        <f>O177*H177</f>
        <v>0</v>
      </c>
      <c r="Q177" s="253">
        <v>0</v>
      </c>
      <c r="R177" s="253">
        <f>Q177*H177</f>
        <v>0</v>
      </c>
      <c r="S177" s="253">
        <v>0</v>
      </c>
      <c r="T177" s="25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5" t="s">
        <v>162</v>
      </c>
      <c r="AT177" s="255" t="s">
        <v>198</v>
      </c>
      <c r="AU177" s="255" t="s">
        <v>85</v>
      </c>
      <c r="AY177" s="17" t="s">
        <v>154</v>
      </c>
      <c r="BE177" s="256">
        <f>IF(N177="základní",J177,0)</f>
        <v>0</v>
      </c>
      <c r="BF177" s="256">
        <f>IF(N177="snížená",J177,0)</f>
        <v>0</v>
      </c>
      <c r="BG177" s="256">
        <f>IF(N177="zákl. přenesená",J177,0)</f>
        <v>0</v>
      </c>
      <c r="BH177" s="256">
        <f>IF(N177="sníž. přenesená",J177,0)</f>
        <v>0</v>
      </c>
      <c r="BI177" s="256">
        <f>IF(N177="nulová",J177,0)</f>
        <v>0</v>
      </c>
      <c r="BJ177" s="17" t="s">
        <v>83</v>
      </c>
      <c r="BK177" s="256">
        <f>ROUND(I177*H177,2)</f>
        <v>0</v>
      </c>
      <c r="BL177" s="17" t="s">
        <v>162</v>
      </c>
      <c r="BM177" s="255" t="s">
        <v>743</v>
      </c>
    </row>
    <row r="178" s="2" customFormat="1">
      <c r="A178" s="38"/>
      <c r="B178" s="39"/>
      <c r="C178" s="40"/>
      <c r="D178" s="259" t="s">
        <v>202</v>
      </c>
      <c r="E178" s="40"/>
      <c r="F178" s="299" t="s">
        <v>533</v>
      </c>
      <c r="G178" s="40"/>
      <c r="H178" s="40"/>
      <c r="I178" s="154"/>
      <c r="J178" s="40"/>
      <c r="K178" s="40"/>
      <c r="L178" s="44"/>
      <c r="M178" s="300"/>
      <c r="N178" s="30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202</v>
      </c>
      <c r="AU178" s="17" t="s">
        <v>85</v>
      </c>
    </row>
    <row r="179" s="13" customFormat="1">
      <c r="A179" s="13"/>
      <c r="B179" s="257"/>
      <c r="C179" s="258"/>
      <c r="D179" s="259" t="s">
        <v>164</v>
      </c>
      <c r="E179" s="260" t="s">
        <v>1</v>
      </c>
      <c r="F179" s="261" t="s">
        <v>85</v>
      </c>
      <c r="G179" s="258"/>
      <c r="H179" s="262">
        <v>2</v>
      </c>
      <c r="I179" s="263"/>
      <c r="J179" s="258"/>
      <c r="K179" s="258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164</v>
      </c>
      <c r="AU179" s="268" t="s">
        <v>85</v>
      </c>
      <c r="AV179" s="13" t="s">
        <v>85</v>
      </c>
      <c r="AW179" s="13" t="s">
        <v>31</v>
      </c>
      <c r="AX179" s="13" t="s">
        <v>75</v>
      </c>
      <c r="AY179" s="268" t="s">
        <v>154</v>
      </c>
    </row>
    <row r="180" s="14" customFormat="1">
      <c r="A180" s="14"/>
      <c r="B180" s="269"/>
      <c r="C180" s="270"/>
      <c r="D180" s="259" t="s">
        <v>164</v>
      </c>
      <c r="E180" s="271" t="s">
        <v>1</v>
      </c>
      <c r="F180" s="272" t="s">
        <v>166</v>
      </c>
      <c r="G180" s="270"/>
      <c r="H180" s="273">
        <v>2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9" t="s">
        <v>164</v>
      </c>
      <c r="AU180" s="279" t="s">
        <v>85</v>
      </c>
      <c r="AV180" s="14" t="s">
        <v>162</v>
      </c>
      <c r="AW180" s="14" t="s">
        <v>31</v>
      </c>
      <c r="AX180" s="14" t="s">
        <v>83</v>
      </c>
      <c r="AY180" s="279" t="s">
        <v>154</v>
      </c>
    </row>
    <row r="181" s="2" customFormat="1" ht="78" customHeight="1">
      <c r="A181" s="38"/>
      <c r="B181" s="39"/>
      <c r="C181" s="290" t="s">
        <v>262</v>
      </c>
      <c r="D181" s="290" t="s">
        <v>198</v>
      </c>
      <c r="E181" s="291" t="s">
        <v>744</v>
      </c>
      <c r="F181" s="292" t="s">
        <v>745</v>
      </c>
      <c r="G181" s="293" t="s">
        <v>239</v>
      </c>
      <c r="H181" s="294">
        <v>0.025999999999999999</v>
      </c>
      <c r="I181" s="295"/>
      <c r="J181" s="296">
        <f>ROUND(I181*H181,2)</f>
        <v>0</v>
      </c>
      <c r="K181" s="292" t="s">
        <v>160</v>
      </c>
      <c r="L181" s="44"/>
      <c r="M181" s="297" t="s">
        <v>1</v>
      </c>
      <c r="N181" s="298" t="s">
        <v>40</v>
      </c>
      <c r="O181" s="91"/>
      <c r="P181" s="253">
        <f>O181*H181</f>
        <v>0</v>
      </c>
      <c r="Q181" s="253">
        <v>0</v>
      </c>
      <c r="R181" s="253">
        <f>Q181*H181</f>
        <v>0</v>
      </c>
      <c r="S181" s="253">
        <v>0</v>
      </c>
      <c r="T181" s="25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5" t="s">
        <v>162</v>
      </c>
      <c r="AT181" s="255" t="s">
        <v>198</v>
      </c>
      <c r="AU181" s="255" t="s">
        <v>85</v>
      </c>
      <c r="AY181" s="17" t="s">
        <v>154</v>
      </c>
      <c r="BE181" s="256">
        <f>IF(N181="základní",J181,0)</f>
        <v>0</v>
      </c>
      <c r="BF181" s="256">
        <f>IF(N181="snížená",J181,0)</f>
        <v>0</v>
      </c>
      <c r="BG181" s="256">
        <f>IF(N181="zákl. přenesená",J181,0)</f>
        <v>0</v>
      </c>
      <c r="BH181" s="256">
        <f>IF(N181="sníž. přenesená",J181,0)</f>
        <v>0</v>
      </c>
      <c r="BI181" s="256">
        <f>IF(N181="nulová",J181,0)</f>
        <v>0</v>
      </c>
      <c r="BJ181" s="17" t="s">
        <v>83</v>
      </c>
      <c r="BK181" s="256">
        <f>ROUND(I181*H181,2)</f>
        <v>0</v>
      </c>
      <c r="BL181" s="17" t="s">
        <v>162</v>
      </c>
      <c r="BM181" s="255" t="s">
        <v>746</v>
      </c>
    </row>
    <row r="182" s="13" customFormat="1">
      <c r="A182" s="13"/>
      <c r="B182" s="257"/>
      <c r="C182" s="258"/>
      <c r="D182" s="259" t="s">
        <v>164</v>
      </c>
      <c r="E182" s="260" t="s">
        <v>1</v>
      </c>
      <c r="F182" s="261" t="s">
        <v>747</v>
      </c>
      <c r="G182" s="258"/>
      <c r="H182" s="262">
        <v>0.025999999999999999</v>
      </c>
      <c r="I182" s="263"/>
      <c r="J182" s="258"/>
      <c r="K182" s="258"/>
      <c r="L182" s="264"/>
      <c r="M182" s="265"/>
      <c r="N182" s="266"/>
      <c r="O182" s="266"/>
      <c r="P182" s="266"/>
      <c r="Q182" s="266"/>
      <c r="R182" s="266"/>
      <c r="S182" s="266"/>
      <c r="T182" s="26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8" t="s">
        <v>164</v>
      </c>
      <c r="AU182" s="268" t="s">
        <v>85</v>
      </c>
      <c r="AV182" s="13" t="s">
        <v>85</v>
      </c>
      <c r="AW182" s="13" t="s">
        <v>31</v>
      </c>
      <c r="AX182" s="13" t="s">
        <v>75</v>
      </c>
      <c r="AY182" s="268" t="s">
        <v>154</v>
      </c>
    </row>
    <row r="183" s="14" customFormat="1">
      <c r="A183" s="14"/>
      <c r="B183" s="269"/>
      <c r="C183" s="270"/>
      <c r="D183" s="259" t="s">
        <v>164</v>
      </c>
      <c r="E183" s="271" t="s">
        <v>1</v>
      </c>
      <c r="F183" s="272" t="s">
        <v>166</v>
      </c>
      <c r="G183" s="270"/>
      <c r="H183" s="273">
        <v>0.025999999999999999</v>
      </c>
      <c r="I183" s="274"/>
      <c r="J183" s="270"/>
      <c r="K183" s="270"/>
      <c r="L183" s="275"/>
      <c r="M183" s="276"/>
      <c r="N183" s="277"/>
      <c r="O183" s="277"/>
      <c r="P183" s="277"/>
      <c r="Q183" s="277"/>
      <c r="R183" s="277"/>
      <c r="S183" s="277"/>
      <c r="T183" s="27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9" t="s">
        <v>164</v>
      </c>
      <c r="AU183" s="279" t="s">
        <v>85</v>
      </c>
      <c r="AV183" s="14" t="s">
        <v>162</v>
      </c>
      <c r="AW183" s="14" t="s">
        <v>31</v>
      </c>
      <c r="AX183" s="14" t="s">
        <v>83</v>
      </c>
      <c r="AY183" s="279" t="s">
        <v>154</v>
      </c>
    </row>
    <row r="184" s="2" customFormat="1" ht="33" customHeight="1">
      <c r="A184" s="38"/>
      <c r="B184" s="39"/>
      <c r="C184" s="290" t="s">
        <v>269</v>
      </c>
      <c r="D184" s="290" t="s">
        <v>198</v>
      </c>
      <c r="E184" s="291" t="s">
        <v>748</v>
      </c>
      <c r="F184" s="292" t="s">
        <v>749</v>
      </c>
      <c r="G184" s="293" t="s">
        <v>170</v>
      </c>
      <c r="H184" s="294">
        <v>10</v>
      </c>
      <c r="I184" s="295"/>
      <c r="J184" s="296">
        <f>ROUND(I184*H184,2)</f>
        <v>0</v>
      </c>
      <c r="K184" s="292" t="s">
        <v>160</v>
      </c>
      <c r="L184" s="44"/>
      <c r="M184" s="297" t="s">
        <v>1</v>
      </c>
      <c r="N184" s="298" t="s">
        <v>40</v>
      </c>
      <c r="O184" s="91"/>
      <c r="P184" s="253">
        <f>O184*H184</f>
        <v>0</v>
      </c>
      <c r="Q184" s="253">
        <v>0</v>
      </c>
      <c r="R184" s="253">
        <f>Q184*H184</f>
        <v>0</v>
      </c>
      <c r="S184" s="253">
        <v>0</v>
      </c>
      <c r="T184" s="25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5" t="s">
        <v>162</v>
      </c>
      <c r="AT184" s="255" t="s">
        <v>198</v>
      </c>
      <c r="AU184" s="255" t="s">
        <v>85</v>
      </c>
      <c r="AY184" s="17" t="s">
        <v>154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7" t="s">
        <v>83</v>
      </c>
      <c r="BK184" s="256">
        <f>ROUND(I184*H184,2)</f>
        <v>0</v>
      </c>
      <c r="BL184" s="17" t="s">
        <v>162</v>
      </c>
      <c r="BM184" s="255" t="s">
        <v>750</v>
      </c>
    </row>
    <row r="185" s="13" customFormat="1">
      <c r="A185" s="13"/>
      <c r="B185" s="257"/>
      <c r="C185" s="258"/>
      <c r="D185" s="259" t="s">
        <v>164</v>
      </c>
      <c r="E185" s="260" t="s">
        <v>1</v>
      </c>
      <c r="F185" s="261" t="s">
        <v>110</v>
      </c>
      <c r="G185" s="258"/>
      <c r="H185" s="262">
        <v>10</v>
      </c>
      <c r="I185" s="263"/>
      <c r="J185" s="258"/>
      <c r="K185" s="258"/>
      <c r="L185" s="264"/>
      <c r="M185" s="265"/>
      <c r="N185" s="266"/>
      <c r="O185" s="266"/>
      <c r="P185" s="266"/>
      <c r="Q185" s="266"/>
      <c r="R185" s="266"/>
      <c r="S185" s="266"/>
      <c r="T185" s="26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8" t="s">
        <v>164</v>
      </c>
      <c r="AU185" s="268" t="s">
        <v>85</v>
      </c>
      <c r="AV185" s="13" t="s">
        <v>85</v>
      </c>
      <c r="AW185" s="13" t="s">
        <v>31</v>
      </c>
      <c r="AX185" s="13" t="s">
        <v>75</v>
      </c>
      <c r="AY185" s="268" t="s">
        <v>154</v>
      </c>
    </row>
    <row r="186" s="14" customFormat="1">
      <c r="A186" s="14"/>
      <c r="B186" s="269"/>
      <c r="C186" s="270"/>
      <c r="D186" s="259" t="s">
        <v>164</v>
      </c>
      <c r="E186" s="271" t="s">
        <v>1</v>
      </c>
      <c r="F186" s="272" t="s">
        <v>166</v>
      </c>
      <c r="G186" s="270"/>
      <c r="H186" s="273">
        <v>10</v>
      </c>
      <c r="I186" s="274"/>
      <c r="J186" s="270"/>
      <c r="K186" s="270"/>
      <c r="L186" s="275"/>
      <c r="M186" s="276"/>
      <c r="N186" s="277"/>
      <c r="O186" s="277"/>
      <c r="P186" s="277"/>
      <c r="Q186" s="277"/>
      <c r="R186" s="277"/>
      <c r="S186" s="277"/>
      <c r="T186" s="27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9" t="s">
        <v>164</v>
      </c>
      <c r="AU186" s="279" t="s">
        <v>85</v>
      </c>
      <c r="AV186" s="14" t="s">
        <v>162</v>
      </c>
      <c r="AW186" s="14" t="s">
        <v>31</v>
      </c>
      <c r="AX186" s="14" t="s">
        <v>83</v>
      </c>
      <c r="AY186" s="279" t="s">
        <v>154</v>
      </c>
    </row>
    <row r="187" s="2" customFormat="1" ht="44.25" customHeight="1">
      <c r="A187" s="38"/>
      <c r="B187" s="39"/>
      <c r="C187" s="290" t="s">
        <v>278</v>
      </c>
      <c r="D187" s="290" t="s">
        <v>198</v>
      </c>
      <c r="E187" s="291" t="s">
        <v>751</v>
      </c>
      <c r="F187" s="292" t="s">
        <v>752</v>
      </c>
      <c r="G187" s="293" t="s">
        <v>216</v>
      </c>
      <c r="H187" s="294">
        <v>44</v>
      </c>
      <c r="I187" s="295"/>
      <c r="J187" s="296">
        <f>ROUND(I187*H187,2)</f>
        <v>0</v>
      </c>
      <c r="K187" s="292" t="s">
        <v>160</v>
      </c>
      <c r="L187" s="44"/>
      <c r="M187" s="297" t="s">
        <v>1</v>
      </c>
      <c r="N187" s="298" t="s">
        <v>40</v>
      </c>
      <c r="O187" s="91"/>
      <c r="P187" s="253">
        <f>O187*H187</f>
        <v>0</v>
      </c>
      <c r="Q187" s="253">
        <v>0</v>
      </c>
      <c r="R187" s="253">
        <f>Q187*H187</f>
        <v>0</v>
      </c>
      <c r="S187" s="253">
        <v>0</v>
      </c>
      <c r="T187" s="25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5" t="s">
        <v>162</v>
      </c>
      <c r="AT187" s="255" t="s">
        <v>198</v>
      </c>
      <c r="AU187" s="255" t="s">
        <v>85</v>
      </c>
      <c r="AY187" s="17" t="s">
        <v>154</v>
      </c>
      <c r="BE187" s="256">
        <f>IF(N187="základní",J187,0)</f>
        <v>0</v>
      </c>
      <c r="BF187" s="256">
        <f>IF(N187="snížená",J187,0)</f>
        <v>0</v>
      </c>
      <c r="BG187" s="256">
        <f>IF(N187="zákl. přenesená",J187,0)</f>
        <v>0</v>
      </c>
      <c r="BH187" s="256">
        <f>IF(N187="sníž. přenesená",J187,0)</f>
        <v>0</v>
      </c>
      <c r="BI187" s="256">
        <f>IF(N187="nulová",J187,0)</f>
        <v>0</v>
      </c>
      <c r="BJ187" s="17" t="s">
        <v>83</v>
      </c>
      <c r="BK187" s="256">
        <f>ROUND(I187*H187,2)</f>
        <v>0</v>
      </c>
      <c r="BL187" s="17" t="s">
        <v>162</v>
      </c>
      <c r="BM187" s="255" t="s">
        <v>753</v>
      </c>
    </row>
    <row r="188" s="13" customFormat="1">
      <c r="A188" s="13"/>
      <c r="B188" s="257"/>
      <c r="C188" s="258"/>
      <c r="D188" s="259" t="s">
        <v>164</v>
      </c>
      <c r="E188" s="260" t="s">
        <v>1</v>
      </c>
      <c r="F188" s="261" t="s">
        <v>754</v>
      </c>
      <c r="G188" s="258"/>
      <c r="H188" s="262">
        <v>44</v>
      </c>
      <c r="I188" s="263"/>
      <c r="J188" s="258"/>
      <c r="K188" s="258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164</v>
      </c>
      <c r="AU188" s="268" t="s">
        <v>85</v>
      </c>
      <c r="AV188" s="13" t="s">
        <v>85</v>
      </c>
      <c r="AW188" s="13" t="s">
        <v>31</v>
      </c>
      <c r="AX188" s="13" t="s">
        <v>75</v>
      </c>
      <c r="AY188" s="268" t="s">
        <v>154</v>
      </c>
    </row>
    <row r="189" s="14" customFormat="1">
      <c r="A189" s="14"/>
      <c r="B189" s="269"/>
      <c r="C189" s="270"/>
      <c r="D189" s="259" t="s">
        <v>164</v>
      </c>
      <c r="E189" s="271" t="s">
        <v>1</v>
      </c>
      <c r="F189" s="272" t="s">
        <v>166</v>
      </c>
      <c r="G189" s="270"/>
      <c r="H189" s="273">
        <v>44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9" t="s">
        <v>164</v>
      </c>
      <c r="AU189" s="279" t="s">
        <v>85</v>
      </c>
      <c r="AV189" s="14" t="s">
        <v>162</v>
      </c>
      <c r="AW189" s="14" t="s">
        <v>31</v>
      </c>
      <c r="AX189" s="14" t="s">
        <v>83</v>
      </c>
      <c r="AY189" s="279" t="s">
        <v>154</v>
      </c>
    </row>
    <row r="190" s="2" customFormat="1" ht="44.25" customHeight="1">
      <c r="A190" s="38"/>
      <c r="B190" s="39"/>
      <c r="C190" s="290" t="s">
        <v>285</v>
      </c>
      <c r="D190" s="290" t="s">
        <v>198</v>
      </c>
      <c r="E190" s="291" t="s">
        <v>755</v>
      </c>
      <c r="F190" s="292" t="s">
        <v>756</v>
      </c>
      <c r="G190" s="293" t="s">
        <v>209</v>
      </c>
      <c r="H190" s="294">
        <v>2.9399999999999999</v>
      </c>
      <c r="I190" s="295"/>
      <c r="J190" s="296">
        <f>ROUND(I190*H190,2)</f>
        <v>0</v>
      </c>
      <c r="K190" s="292" t="s">
        <v>160</v>
      </c>
      <c r="L190" s="44"/>
      <c r="M190" s="297" t="s">
        <v>1</v>
      </c>
      <c r="N190" s="298" t="s">
        <v>40</v>
      </c>
      <c r="O190" s="91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5" t="s">
        <v>162</v>
      </c>
      <c r="AT190" s="255" t="s">
        <v>198</v>
      </c>
      <c r="AU190" s="255" t="s">
        <v>85</v>
      </c>
      <c r="AY190" s="17" t="s">
        <v>154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7" t="s">
        <v>83</v>
      </c>
      <c r="BK190" s="256">
        <f>ROUND(I190*H190,2)</f>
        <v>0</v>
      </c>
      <c r="BL190" s="17" t="s">
        <v>162</v>
      </c>
      <c r="BM190" s="255" t="s">
        <v>757</v>
      </c>
    </row>
    <row r="191" s="15" customFormat="1">
      <c r="A191" s="15"/>
      <c r="B191" s="280"/>
      <c r="C191" s="281"/>
      <c r="D191" s="259" t="s">
        <v>164</v>
      </c>
      <c r="E191" s="282" t="s">
        <v>1</v>
      </c>
      <c r="F191" s="283" t="s">
        <v>758</v>
      </c>
      <c r="G191" s="281"/>
      <c r="H191" s="282" t="s">
        <v>1</v>
      </c>
      <c r="I191" s="284"/>
      <c r="J191" s="281"/>
      <c r="K191" s="281"/>
      <c r="L191" s="285"/>
      <c r="M191" s="286"/>
      <c r="N191" s="287"/>
      <c r="O191" s="287"/>
      <c r="P191" s="287"/>
      <c r="Q191" s="287"/>
      <c r="R191" s="287"/>
      <c r="S191" s="287"/>
      <c r="T191" s="28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9" t="s">
        <v>164</v>
      </c>
      <c r="AU191" s="289" t="s">
        <v>85</v>
      </c>
      <c r="AV191" s="15" t="s">
        <v>83</v>
      </c>
      <c r="AW191" s="15" t="s">
        <v>31</v>
      </c>
      <c r="AX191" s="15" t="s">
        <v>75</v>
      </c>
      <c r="AY191" s="289" t="s">
        <v>154</v>
      </c>
    </row>
    <row r="192" s="13" customFormat="1">
      <c r="A192" s="13"/>
      <c r="B192" s="257"/>
      <c r="C192" s="258"/>
      <c r="D192" s="259" t="s">
        <v>164</v>
      </c>
      <c r="E192" s="260" t="s">
        <v>1</v>
      </c>
      <c r="F192" s="261" t="s">
        <v>759</v>
      </c>
      <c r="G192" s="258"/>
      <c r="H192" s="262">
        <v>2.9399999999999999</v>
      </c>
      <c r="I192" s="263"/>
      <c r="J192" s="258"/>
      <c r="K192" s="258"/>
      <c r="L192" s="264"/>
      <c r="M192" s="265"/>
      <c r="N192" s="266"/>
      <c r="O192" s="266"/>
      <c r="P192" s="266"/>
      <c r="Q192" s="266"/>
      <c r="R192" s="266"/>
      <c r="S192" s="266"/>
      <c r="T192" s="26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8" t="s">
        <v>164</v>
      </c>
      <c r="AU192" s="268" t="s">
        <v>85</v>
      </c>
      <c r="AV192" s="13" t="s">
        <v>85</v>
      </c>
      <c r="AW192" s="13" t="s">
        <v>31</v>
      </c>
      <c r="AX192" s="13" t="s">
        <v>75</v>
      </c>
      <c r="AY192" s="268" t="s">
        <v>154</v>
      </c>
    </row>
    <row r="193" s="14" customFormat="1">
      <c r="A193" s="14"/>
      <c r="B193" s="269"/>
      <c r="C193" s="270"/>
      <c r="D193" s="259" t="s">
        <v>164</v>
      </c>
      <c r="E193" s="271" t="s">
        <v>1</v>
      </c>
      <c r="F193" s="272" t="s">
        <v>166</v>
      </c>
      <c r="G193" s="270"/>
      <c r="H193" s="273">
        <v>2.9399999999999999</v>
      </c>
      <c r="I193" s="274"/>
      <c r="J193" s="270"/>
      <c r="K193" s="270"/>
      <c r="L193" s="275"/>
      <c r="M193" s="276"/>
      <c r="N193" s="277"/>
      <c r="O193" s="277"/>
      <c r="P193" s="277"/>
      <c r="Q193" s="277"/>
      <c r="R193" s="277"/>
      <c r="S193" s="277"/>
      <c r="T193" s="27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9" t="s">
        <v>164</v>
      </c>
      <c r="AU193" s="279" t="s">
        <v>85</v>
      </c>
      <c r="AV193" s="14" t="s">
        <v>162</v>
      </c>
      <c r="AW193" s="14" t="s">
        <v>31</v>
      </c>
      <c r="AX193" s="14" t="s">
        <v>83</v>
      </c>
      <c r="AY193" s="279" t="s">
        <v>154</v>
      </c>
    </row>
    <row r="194" s="2" customFormat="1" ht="168" customHeight="1">
      <c r="A194" s="38"/>
      <c r="B194" s="39"/>
      <c r="C194" s="290" t="s">
        <v>291</v>
      </c>
      <c r="D194" s="290" t="s">
        <v>198</v>
      </c>
      <c r="E194" s="291" t="s">
        <v>237</v>
      </c>
      <c r="F194" s="292" t="s">
        <v>238</v>
      </c>
      <c r="G194" s="293" t="s">
        <v>239</v>
      </c>
      <c r="H194" s="294">
        <v>0.025999999999999999</v>
      </c>
      <c r="I194" s="295"/>
      <c r="J194" s="296">
        <f>ROUND(I194*H194,2)</f>
        <v>0</v>
      </c>
      <c r="K194" s="292" t="s">
        <v>160</v>
      </c>
      <c r="L194" s="44"/>
      <c r="M194" s="297" t="s">
        <v>1</v>
      </c>
      <c r="N194" s="298" t="s">
        <v>40</v>
      </c>
      <c r="O194" s="91"/>
      <c r="P194" s="253">
        <f>O194*H194</f>
        <v>0</v>
      </c>
      <c r="Q194" s="253">
        <v>0</v>
      </c>
      <c r="R194" s="253">
        <f>Q194*H194</f>
        <v>0</v>
      </c>
      <c r="S194" s="253">
        <v>0</v>
      </c>
      <c r="T194" s="25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5" t="s">
        <v>162</v>
      </c>
      <c r="AT194" s="255" t="s">
        <v>198</v>
      </c>
      <c r="AU194" s="255" t="s">
        <v>85</v>
      </c>
      <c r="AY194" s="17" t="s">
        <v>154</v>
      </c>
      <c r="BE194" s="256">
        <f>IF(N194="základní",J194,0)</f>
        <v>0</v>
      </c>
      <c r="BF194" s="256">
        <f>IF(N194="snížená",J194,0)</f>
        <v>0</v>
      </c>
      <c r="BG194" s="256">
        <f>IF(N194="zákl. přenesená",J194,0)</f>
        <v>0</v>
      </c>
      <c r="BH194" s="256">
        <f>IF(N194="sníž. přenesená",J194,0)</f>
        <v>0</v>
      </c>
      <c r="BI194" s="256">
        <f>IF(N194="nulová",J194,0)</f>
        <v>0</v>
      </c>
      <c r="BJ194" s="17" t="s">
        <v>83</v>
      </c>
      <c r="BK194" s="256">
        <f>ROUND(I194*H194,2)</f>
        <v>0</v>
      </c>
      <c r="BL194" s="17" t="s">
        <v>162</v>
      </c>
      <c r="BM194" s="255" t="s">
        <v>760</v>
      </c>
    </row>
    <row r="195" s="2" customFormat="1">
      <c r="A195" s="38"/>
      <c r="B195" s="39"/>
      <c r="C195" s="40"/>
      <c r="D195" s="259" t="s">
        <v>202</v>
      </c>
      <c r="E195" s="40"/>
      <c r="F195" s="299" t="s">
        <v>241</v>
      </c>
      <c r="G195" s="40"/>
      <c r="H195" s="40"/>
      <c r="I195" s="154"/>
      <c r="J195" s="40"/>
      <c r="K195" s="40"/>
      <c r="L195" s="44"/>
      <c r="M195" s="300"/>
      <c r="N195" s="30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85</v>
      </c>
    </row>
    <row r="196" s="13" customFormat="1">
      <c r="A196" s="13"/>
      <c r="B196" s="257"/>
      <c r="C196" s="258"/>
      <c r="D196" s="259" t="s">
        <v>164</v>
      </c>
      <c r="E196" s="260" t="s">
        <v>1</v>
      </c>
      <c r="F196" s="261" t="s">
        <v>747</v>
      </c>
      <c r="G196" s="258"/>
      <c r="H196" s="262">
        <v>0.025999999999999999</v>
      </c>
      <c r="I196" s="263"/>
      <c r="J196" s="258"/>
      <c r="K196" s="258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164</v>
      </c>
      <c r="AU196" s="268" t="s">
        <v>85</v>
      </c>
      <c r="AV196" s="13" t="s">
        <v>85</v>
      </c>
      <c r="AW196" s="13" t="s">
        <v>31</v>
      </c>
      <c r="AX196" s="13" t="s">
        <v>75</v>
      </c>
      <c r="AY196" s="268" t="s">
        <v>154</v>
      </c>
    </row>
    <row r="197" s="14" customFormat="1">
      <c r="A197" s="14"/>
      <c r="B197" s="269"/>
      <c r="C197" s="270"/>
      <c r="D197" s="259" t="s">
        <v>164</v>
      </c>
      <c r="E197" s="271" t="s">
        <v>1</v>
      </c>
      <c r="F197" s="272" t="s">
        <v>166</v>
      </c>
      <c r="G197" s="270"/>
      <c r="H197" s="273">
        <v>0.025999999999999999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9" t="s">
        <v>164</v>
      </c>
      <c r="AU197" s="279" t="s">
        <v>85</v>
      </c>
      <c r="AV197" s="14" t="s">
        <v>162</v>
      </c>
      <c r="AW197" s="14" t="s">
        <v>31</v>
      </c>
      <c r="AX197" s="14" t="s">
        <v>83</v>
      </c>
      <c r="AY197" s="279" t="s">
        <v>154</v>
      </c>
    </row>
    <row r="198" s="2" customFormat="1" ht="66.75" customHeight="1">
      <c r="A198" s="38"/>
      <c r="B198" s="39"/>
      <c r="C198" s="290" t="s">
        <v>7</v>
      </c>
      <c r="D198" s="290" t="s">
        <v>198</v>
      </c>
      <c r="E198" s="291" t="s">
        <v>256</v>
      </c>
      <c r="F198" s="292" t="s">
        <v>257</v>
      </c>
      <c r="G198" s="293" t="s">
        <v>209</v>
      </c>
      <c r="H198" s="294">
        <v>54.600000000000001</v>
      </c>
      <c r="I198" s="295"/>
      <c r="J198" s="296">
        <f>ROUND(I198*H198,2)</f>
        <v>0</v>
      </c>
      <c r="K198" s="292" t="s">
        <v>160</v>
      </c>
      <c r="L198" s="44"/>
      <c r="M198" s="297" t="s">
        <v>1</v>
      </c>
      <c r="N198" s="298" t="s">
        <v>40</v>
      </c>
      <c r="O198" s="91"/>
      <c r="P198" s="253">
        <f>O198*H198</f>
        <v>0</v>
      </c>
      <c r="Q198" s="253">
        <v>0</v>
      </c>
      <c r="R198" s="253">
        <f>Q198*H198</f>
        <v>0</v>
      </c>
      <c r="S198" s="253">
        <v>0</v>
      </c>
      <c r="T198" s="25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5" t="s">
        <v>162</v>
      </c>
      <c r="AT198" s="255" t="s">
        <v>198</v>
      </c>
      <c r="AU198" s="255" t="s">
        <v>85</v>
      </c>
      <c r="AY198" s="17" t="s">
        <v>154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7" t="s">
        <v>83</v>
      </c>
      <c r="BK198" s="256">
        <f>ROUND(I198*H198,2)</f>
        <v>0</v>
      </c>
      <c r="BL198" s="17" t="s">
        <v>162</v>
      </c>
      <c r="BM198" s="255" t="s">
        <v>761</v>
      </c>
    </row>
    <row r="199" s="13" customFormat="1">
      <c r="A199" s="13"/>
      <c r="B199" s="257"/>
      <c r="C199" s="258"/>
      <c r="D199" s="259" t="s">
        <v>164</v>
      </c>
      <c r="E199" s="260" t="s">
        <v>1</v>
      </c>
      <c r="F199" s="261" t="s">
        <v>762</v>
      </c>
      <c r="G199" s="258"/>
      <c r="H199" s="262">
        <v>54.600000000000001</v>
      </c>
      <c r="I199" s="263"/>
      <c r="J199" s="258"/>
      <c r="K199" s="258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164</v>
      </c>
      <c r="AU199" s="268" t="s">
        <v>85</v>
      </c>
      <c r="AV199" s="13" t="s">
        <v>85</v>
      </c>
      <c r="AW199" s="13" t="s">
        <v>31</v>
      </c>
      <c r="AX199" s="13" t="s">
        <v>75</v>
      </c>
      <c r="AY199" s="268" t="s">
        <v>154</v>
      </c>
    </row>
    <row r="200" s="14" customFormat="1">
      <c r="A200" s="14"/>
      <c r="B200" s="269"/>
      <c r="C200" s="270"/>
      <c r="D200" s="259" t="s">
        <v>164</v>
      </c>
      <c r="E200" s="271" t="s">
        <v>1</v>
      </c>
      <c r="F200" s="272" t="s">
        <v>166</v>
      </c>
      <c r="G200" s="270"/>
      <c r="H200" s="273">
        <v>54.600000000000001</v>
      </c>
      <c r="I200" s="274"/>
      <c r="J200" s="270"/>
      <c r="K200" s="270"/>
      <c r="L200" s="275"/>
      <c r="M200" s="276"/>
      <c r="N200" s="277"/>
      <c r="O200" s="277"/>
      <c r="P200" s="277"/>
      <c r="Q200" s="277"/>
      <c r="R200" s="277"/>
      <c r="S200" s="277"/>
      <c r="T200" s="27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9" t="s">
        <v>164</v>
      </c>
      <c r="AU200" s="279" t="s">
        <v>85</v>
      </c>
      <c r="AV200" s="14" t="s">
        <v>162</v>
      </c>
      <c r="AW200" s="14" t="s">
        <v>31</v>
      </c>
      <c r="AX200" s="14" t="s">
        <v>83</v>
      </c>
      <c r="AY200" s="279" t="s">
        <v>154</v>
      </c>
    </row>
    <row r="201" s="2" customFormat="1" ht="55.5" customHeight="1">
      <c r="A201" s="38"/>
      <c r="B201" s="39"/>
      <c r="C201" s="290" t="s">
        <v>301</v>
      </c>
      <c r="D201" s="290" t="s">
        <v>198</v>
      </c>
      <c r="E201" s="291" t="s">
        <v>763</v>
      </c>
      <c r="F201" s="292" t="s">
        <v>764</v>
      </c>
      <c r="G201" s="293" t="s">
        <v>239</v>
      </c>
      <c r="H201" s="294">
        <v>0.025999999999999999</v>
      </c>
      <c r="I201" s="295"/>
      <c r="J201" s="296">
        <f>ROUND(I201*H201,2)</f>
        <v>0</v>
      </c>
      <c r="K201" s="292" t="s">
        <v>160</v>
      </c>
      <c r="L201" s="44"/>
      <c r="M201" s="297" t="s">
        <v>1</v>
      </c>
      <c r="N201" s="298" t="s">
        <v>40</v>
      </c>
      <c r="O201" s="91"/>
      <c r="P201" s="253">
        <f>O201*H201</f>
        <v>0</v>
      </c>
      <c r="Q201" s="253">
        <v>0</v>
      </c>
      <c r="R201" s="253">
        <f>Q201*H201</f>
        <v>0</v>
      </c>
      <c r="S201" s="253">
        <v>0</v>
      </c>
      <c r="T201" s="25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5" t="s">
        <v>162</v>
      </c>
      <c r="AT201" s="255" t="s">
        <v>198</v>
      </c>
      <c r="AU201" s="255" t="s">
        <v>85</v>
      </c>
      <c r="AY201" s="17" t="s">
        <v>154</v>
      </c>
      <c r="BE201" s="256">
        <f>IF(N201="základní",J201,0)</f>
        <v>0</v>
      </c>
      <c r="BF201" s="256">
        <f>IF(N201="snížená",J201,0)</f>
        <v>0</v>
      </c>
      <c r="BG201" s="256">
        <f>IF(N201="zákl. přenesená",J201,0)</f>
        <v>0</v>
      </c>
      <c r="BH201" s="256">
        <f>IF(N201="sníž. přenesená",J201,0)</f>
        <v>0</v>
      </c>
      <c r="BI201" s="256">
        <f>IF(N201="nulová",J201,0)</f>
        <v>0</v>
      </c>
      <c r="BJ201" s="17" t="s">
        <v>83</v>
      </c>
      <c r="BK201" s="256">
        <f>ROUND(I201*H201,2)</f>
        <v>0</v>
      </c>
      <c r="BL201" s="17" t="s">
        <v>162</v>
      </c>
      <c r="BM201" s="255" t="s">
        <v>765</v>
      </c>
    </row>
    <row r="202" s="15" customFormat="1">
      <c r="A202" s="15"/>
      <c r="B202" s="280"/>
      <c r="C202" s="281"/>
      <c r="D202" s="259" t="s">
        <v>164</v>
      </c>
      <c r="E202" s="282" t="s">
        <v>1</v>
      </c>
      <c r="F202" s="283" t="s">
        <v>766</v>
      </c>
      <c r="G202" s="281"/>
      <c r="H202" s="282" t="s">
        <v>1</v>
      </c>
      <c r="I202" s="284"/>
      <c r="J202" s="281"/>
      <c r="K202" s="281"/>
      <c r="L202" s="285"/>
      <c r="M202" s="286"/>
      <c r="N202" s="287"/>
      <c r="O202" s="287"/>
      <c r="P202" s="287"/>
      <c r="Q202" s="287"/>
      <c r="R202" s="287"/>
      <c r="S202" s="287"/>
      <c r="T202" s="28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9" t="s">
        <v>164</v>
      </c>
      <c r="AU202" s="289" t="s">
        <v>85</v>
      </c>
      <c r="AV202" s="15" t="s">
        <v>83</v>
      </c>
      <c r="AW202" s="15" t="s">
        <v>31</v>
      </c>
      <c r="AX202" s="15" t="s">
        <v>75</v>
      </c>
      <c r="AY202" s="289" t="s">
        <v>154</v>
      </c>
    </row>
    <row r="203" s="13" customFormat="1">
      <c r="A203" s="13"/>
      <c r="B203" s="257"/>
      <c r="C203" s="258"/>
      <c r="D203" s="259" t="s">
        <v>164</v>
      </c>
      <c r="E203" s="260" t="s">
        <v>1</v>
      </c>
      <c r="F203" s="261" t="s">
        <v>747</v>
      </c>
      <c r="G203" s="258"/>
      <c r="H203" s="262">
        <v>0.025999999999999999</v>
      </c>
      <c r="I203" s="263"/>
      <c r="J203" s="258"/>
      <c r="K203" s="258"/>
      <c r="L203" s="264"/>
      <c r="M203" s="265"/>
      <c r="N203" s="266"/>
      <c r="O203" s="266"/>
      <c r="P203" s="266"/>
      <c r="Q203" s="266"/>
      <c r="R203" s="266"/>
      <c r="S203" s="266"/>
      <c r="T203" s="26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8" t="s">
        <v>164</v>
      </c>
      <c r="AU203" s="268" t="s">
        <v>85</v>
      </c>
      <c r="AV203" s="13" t="s">
        <v>85</v>
      </c>
      <c r="AW203" s="13" t="s">
        <v>31</v>
      </c>
      <c r="AX203" s="13" t="s">
        <v>75</v>
      </c>
      <c r="AY203" s="268" t="s">
        <v>154</v>
      </c>
    </row>
    <row r="204" s="14" customFormat="1">
      <c r="A204" s="14"/>
      <c r="B204" s="269"/>
      <c r="C204" s="270"/>
      <c r="D204" s="259" t="s">
        <v>164</v>
      </c>
      <c r="E204" s="271" t="s">
        <v>1</v>
      </c>
      <c r="F204" s="272" t="s">
        <v>166</v>
      </c>
      <c r="G204" s="270"/>
      <c r="H204" s="273">
        <v>0.025999999999999999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9" t="s">
        <v>164</v>
      </c>
      <c r="AU204" s="279" t="s">
        <v>85</v>
      </c>
      <c r="AV204" s="14" t="s">
        <v>162</v>
      </c>
      <c r="AW204" s="14" t="s">
        <v>31</v>
      </c>
      <c r="AX204" s="14" t="s">
        <v>83</v>
      </c>
      <c r="AY204" s="279" t="s">
        <v>154</v>
      </c>
    </row>
    <row r="205" s="2" customFormat="1" ht="55.5" customHeight="1">
      <c r="A205" s="38"/>
      <c r="B205" s="39"/>
      <c r="C205" s="290" t="s">
        <v>307</v>
      </c>
      <c r="D205" s="290" t="s">
        <v>198</v>
      </c>
      <c r="E205" s="291" t="s">
        <v>767</v>
      </c>
      <c r="F205" s="292" t="s">
        <v>768</v>
      </c>
      <c r="G205" s="293" t="s">
        <v>170</v>
      </c>
      <c r="H205" s="294">
        <v>7.2000000000000002</v>
      </c>
      <c r="I205" s="295"/>
      <c r="J205" s="296">
        <f>ROUND(I205*H205,2)</f>
        <v>0</v>
      </c>
      <c r="K205" s="292" t="s">
        <v>160</v>
      </c>
      <c r="L205" s="44"/>
      <c r="M205" s="297" t="s">
        <v>1</v>
      </c>
      <c r="N205" s="298" t="s">
        <v>40</v>
      </c>
      <c r="O205" s="91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162</v>
      </c>
      <c r="AT205" s="255" t="s">
        <v>198</v>
      </c>
      <c r="AU205" s="255" t="s">
        <v>85</v>
      </c>
      <c r="AY205" s="17" t="s">
        <v>154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83</v>
      </c>
      <c r="BK205" s="256">
        <f>ROUND(I205*H205,2)</f>
        <v>0</v>
      </c>
      <c r="BL205" s="17" t="s">
        <v>162</v>
      </c>
      <c r="BM205" s="255" t="s">
        <v>769</v>
      </c>
    </row>
    <row r="206" s="13" customFormat="1">
      <c r="A206" s="13"/>
      <c r="B206" s="257"/>
      <c r="C206" s="258"/>
      <c r="D206" s="259" t="s">
        <v>164</v>
      </c>
      <c r="E206" s="260" t="s">
        <v>1</v>
      </c>
      <c r="F206" s="261" t="s">
        <v>711</v>
      </c>
      <c r="G206" s="258"/>
      <c r="H206" s="262">
        <v>7.2000000000000002</v>
      </c>
      <c r="I206" s="263"/>
      <c r="J206" s="258"/>
      <c r="K206" s="258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164</v>
      </c>
      <c r="AU206" s="268" t="s">
        <v>85</v>
      </c>
      <c r="AV206" s="13" t="s">
        <v>85</v>
      </c>
      <c r="AW206" s="13" t="s">
        <v>31</v>
      </c>
      <c r="AX206" s="13" t="s">
        <v>75</v>
      </c>
      <c r="AY206" s="268" t="s">
        <v>154</v>
      </c>
    </row>
    <row r="207" s="14" customFormat="1">
      <c r="A207" s="14"/>
      <c r="B207" s="269"/>
      <c r="C207" s="270"/>
      <c r="D207" s="259" t="s">
        <v>164</v>
      </c>
      <c r="E207" s="271" t="s">
        <v>1</v>
      </c>
      <c r="F207" s="272" t="s">
        <v>166</v>
      </c>
      <c r="G207" s="270"/>
      <c r="H207" s="273">
        <v>7.2000000000000002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9" t="s">
        <v>164</v>
      </c>
      <c r="AU207" s="279" t="s">
        <v>85</v>
      </c>
      <c r="AV207" s="14" t="s">
        <v>162</v>
      </c>
      <c r="AW207" s="14" t="s">
        <v>31</v>
      </c>
      <c r="AX207" s="14" t="s">
        <v>83</v>
      </c>
      <c r="AY207" s="279" t="s">
        <v>154</v>
      </c>
    </row>
    <row r="208" s="2" customFormat="1" ht="89.25" customHeight="1">
      <c r="A208" s="38"/>
      <c r="B208" s="39"/>
      <c r="C208" s="290" t="s">
        <v>312</v>
      </c>
      <c r="D208" s="290" t="s">
        <v>198</v>
      </c>
      <c r="E208" s="291" t="s">
        <v>770</v>
      </c>
      <c r="F208" s="292" t="s">
        <v>771</v>
      </c>
      <c r="G208" s="293" t="s">
        <v>170</v>
      </c>
      <c r="H208" s="294">
        <v>6.75</v>
      </c>
      <c r="I208" s="295"/>
      <c r="J208" s="296">
        <f>ROUND(I208*H208,2)</f>
        <v>0</v>
      </c>
      <c r="K208" s="292" t="s">
        <v>160</v>
      </c>
      <c r="L208" s="44"/>
      <c r="M208" s="297" t="s">
        <v>1</v>
      </c>
      <c r="N208" s="298" t="s">
        <v>40</v>
      </c>
      <c r="O208" s="91"/>
      <c r="P208" s="253">
        <f>O208*H208</f>
        <v>0</v>
      </c>
      <c r="Q208" s="253">
        <v>0</v>
      </c>
      <c r="R208" s="253">
        <f>Q208*H208</f>
        <v>0</v>
      </c>
      <c r="S208" s="253">
        <v>0</v>
      </c>
      <c r="T208" s="25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5" t="s">
        <v>162</v>
      </c>
      <c r="AT208" s="255" t="s">
        <v>198</v>
      </c>
      <c r="AU208" s="255" t="s">
        <v>85</v>
      </c>
      <c r="AY208" s="17" t="s">
        <v>154</v>
      </c>
      <c r="BE208" s="256">
        <f>IF(N208="základní",J208,0)</f>
        <v>0</v>
      </c>
      <c r="BF208" s="256">
        <f>IF(N208="snížená",J208,0)</f>
        <v>0</v>
      </c>
      <c r="BG208" s="256">
        <f>IF(N208="zákl. přenesená",J208,0)</f>
        <v>0</v>
      </c>
      <c r="BH208" s="256">
        <f>IF(N208="sníž. přenesená",J208,0)</f>
        <v>0</v>
      </c>
      <c r="BI208" s="256">
        <f>IF(N208="nulová",J208,0)</f>
        <v>0</v>
      </c>
      <c r="BJ208" s="17" t="s">
        <v>83</v>
      </c>
      <c r="BK208" s="256">
        <f>ROUND(I208*H208,2)</f>
        <v>0</v>
      </c>
      <c r="BL208" s="17" t="s">
        <v>162</v>
      </c>
      <c r="BM208" s="255" t="s">
        <v>772</v>
      </c>
    </row>
    <row r="209" s="15" customFormat="1">
      <c r="A209" s="15"/>
      <c r="B209" s="280"/>
      <c r="C209" s="281"/>
      <c r="D209" s="259" t="s">
        <v>164</v>
      </c>
      <c r="E209" s="282" t="s">
        <v>1</v>
      </c>
      <c r="F209" s="283" t="s">
        <v>773</v>
      </c>
      <c r="G209" s="281"/>
      <c r="H209" s="282" t="s">
        <v>1</v>
      </c>
      <c r="I209" s="284"/>
      <c r="J209" s="281"/>
      <c r="K209" s="281"/>
      <c r="L209" s="285"/>
      <c r="M209" s="286"/>
      <c r="N209" s="287"/>
      <c r="O209" s="287"/>
      <c r="P209" s="287"/>
      <c r="Q209" s="287"/>
      <c r="R209" s="287"/>
      <c r="S209" s="287"/>
      <c r="T209" s="28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9" t="s">
        <v>164</v>
      </c>
      <c r="AU209" s="289" t="s">
        <v>85</v>
      </c>
      <c r="AV209" s="15" t="s">
        <v>83</v>
      </c>
      <c r="AW209" s="15" t="s">
        <v>31</v>
      </c>
      <c r="AX209" s="15" t="s">
        <v>75</v>
      </c>
      <c r="AY209" s="289" t="s">
        <v>154</v>
      </c>
    </row>
    <row r="210" s="13" customFormat="1">
      <c r="A210" s="13"/>
      <c r="B210" s="257"/>
      <c r="C210" s="258"/>
      <c r="D210" s="259" t="s">
        <v>164</v>
      </c>
      <c r="E210" s="260" t="s">
        <v>1</v>
      </c>
      <c r="F210" s="261" t="s">
        <v>774</v>
      </c>
      <c r="G210" s="258"/>
      <c r="H210" s="262">
        <v>6.75</v>
      </c>
      <c r="I210" s="263"/>
      <c r="J210" s="258"/>
      <c r="K210" s="258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164</v>
      </c>
      <c r="AU210" s="268" t="s">
        <v>85</v>
      </c>
      <c r="AV210" s="13" t="s">
        <v>85</v>
      </c>
      <c r="AW210" s="13" t="s">
        <v>31</v>
      </c>
      <c r="AX210" s="13" t="s">
        <v>75</v>
      </c>
      <c r="AY210" s="268" t="s">
        <v>154</v>
      </c>
    </row>
    <row r="211" s="14" customFormat="1">
      <c r="A211" s="14"/>
      <c r="B211" s="269"/>
      <c r="C211" s="270"/>
      <c r="D211" s="259" t="s">
        <v>164</v>
      </c>
      <c r="E211" s="271" t="s">
        <v>1</v>
      </c>
      <c r="F211" s="272" t="s">
        <v>166</v>
      </c>
      <c r="G211" s="270"/>
      <c r="H211" s="273">
        <v>6.75</v>
      </c>
      <c r="I211" s="274"/>
      <c r="J211" s="270"/>
      <c r="K211" s="270"/>
      <c r="L211" s="275"/>
      <c r="M211" s="276"/>
      <c r="N211" s="277"/>
      <c r="O211" s="277"/>
      <c r="P211" s="277"/>
      <c r="Q211" s="277"/>
      <c r="R211" s="277"/>
      <c r="S211" s="277"/>
      <c r="T211" s="27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9" t="s">
        <v>164</v>
      </c>
      <c r="AU211" s="279" t="s">
        <v>85</v>
      </c>
      <c r="AV211" s="14" t="s">
        <v>162</v>
      </c>
      <c r="AW211" s="14" t="s">
        <v>31</v>
      </c>
      <c r="AX211" s="14" t="s">
        <v>83</v>
      </c>
      <c r="AY211" s="279" t="s">
        <v>154</v>
      </c>
    </row>
    <row r="212" s="2" customFormat="1" ht="78" customHeight="1">
      <c r="A212" s="38"/>
      <c r="B212" s="39"/>
      <c r="C212" s="290" t="s">
        <v>316</v>
      </c>
      <c r="D212" s="290" t="s">
        <v>198</v>
      </c>
      <c r="E212" s="291" t="s">
        <v>775</v>
      </c>
      <c r="F212" s="292" t="s">
        <v>776</v>
      </c>
      <c r="G212" s="293" t="s">
        <v>216</v>
      </c>
      <c r="H212" s="294">
        <v>35</v>
      </c>
      <c r="I212" s="295"/>
      <c r="J212" s="296">
        <f>ROUND(I212*H212,2)</f>
        <v>0</v>
      </c>
      <c r="K212" s="292" t="s">
        <v>160</v>
      </c>
      <c r="L212" s="44"/>
      <c r="M212" s="297" t="s">
        <v>1</v>
      </c>
      <c r="N212" s="298" t="s">
        <v>40</v>
      </c>
      <c r="O212" s="91"/>
      <c r="P212" s="253">
        <f>O212*H212</f>
        <v>0</v>
      </c>
      <c r="Q212" s="253">
        <v>0</v>
      </c>
      <c r="R212" s="253">
        <f>Q212*H212</f>
        <v>0</v>
      </c>
      <c r="S212" s="253">
        <v>0</v>
      </c>
      <c r="T212" s="25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5" t="s">
        <v>162</v>
      </c>
      <c r="AT212" s="255" t="s">
        <v>198</v>
      </c>
      <c r="AU212" s="255" t="s">
        <v>85</v>
      </c>
      <c r="AY212" s="17" t="s">
        <v>154</v>
      </c>
      <c r="BE212" s="256">
        <f>IF(N212="základní",J212,0)</f>
        <v>0</v>
      </c>
      <c r="BF212" s="256">
        <f>IF(N212="snížená",J212,0)</f>
        <v>0</v>
      </c>
      <c r="BG212" s="256">
        <f>IF(N212="zákl. přenesená",J212,0)</f>
        <v>0</v>
      </c>
      <c r="BH212" s="256">
        <f>IF(N212="sníž. přenesená",J212,0)</f>
        <v>0</v>
      </c>
      <c r="BI212" s="256">
        <f>IF(N212="nulová",J212,0)</f>
        <v>0</v>
      </c>
      <c r="BJ212" s="17" t="s">
        <v>83</v>
      </c>
      <c r="BK212" s="256">
        <f>ROUND(I212*H212,2)</f>
        <v>0</v>
      </c>
      <c r="BL212" s="17" t="s">
        <v>162</v>
      </c>
      <c r="BM212" s="255" t="s">
        <v>777</v>
      </c>
    </row>
    <row r="213" s="13" customFormat="1">
      <c r="A213" s="13"/>
      <c r="B213" s="257"/>
      <c r="C213" s="258"/>
      <c r="D213" s="259" t="s">
        <v>164</v>
      </c>
      <c r="E213" s="260" t="s">
        <v>1</v>
      </c>
      <c r="F213" s="261" t="s">
        <v>778</v>
      </c>
      <c r="G213" s="258"/>
      <c r="H213" s="262">
        <v>35</v>
      </c>
      <c r="I213" s="263"/>
      <c r="J213" s="258"/>
      <c r="K213" s="258"/>
      <c r="L213" s="264"/>
      <c r="M213" s="265"/>
      <c r="N213" s="266"/>
      <c r="O213" s="266"/>
      <c r="P213" s="266"/>
      <c r="Q213" s="266"/>
      <c r="R213" s="266"/>
      <c r="S213" s="266"/>
      <c r="T213" s="26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8" t="s">
        <v>164</v>
      </c>
      <c r="AU213" s="268" t="s">
        <v>85</v>
      </c>
      <c r="AV213" s="13" t="s">
        <v>85</v>
      </c>
      <c r="AW213" s="13" t="s">
        <v>31</v>
      </c>
      <c r="AX213" s="13" t="s">
        <v>75</v>
      </c>
      <c r="AY213" s="268" t="s">
        <v>154</v>
      </c>
    </row>
    <row r="214" s="14" customFormat="1">
      <c r="A214" s="14"/>
      <c r="B214" s="269"/>
      <c r="C214" s="270"/>
      <c r="D214" s="259" t="s">
        <v>164</v>
      </c>
      <c r="E214" s="271" t="s">
        <v>1</v>
      </c>
      <c r="F214" s="272" t="s">
        <v>166</v>
      </c>
      <c r="G214" s="270"/>
      <c r="H214" s="273">
        <v>35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9" t="s">
        <v>164</v>
      </c>
      <c r="AU214" s="279" t="s">
        <v>85</v>
      </c>
      <c r="AV214" s="14" t="s">
        <v>162</v>
      </c>
      <c r="AW214" s="14" t="s">
        <v>31</v>
      </c>
      <c r="AX214" s="14" t="s">
        <v>83</v>
      </c>
      <c r="AY214" s="279" t="s">
        <v>154</v>
      </c>
    </row>
    <row r="215" s="12" customFormat="1" ht="22.8" customHeight="1">
      <c r="A215" s="12"/>
      <c r="B215" s="227"/>
      <c r="C215" s="228"/>
      <c r="D215" s="229" t="s">
        <v>74</v>
      </c>
      <c r="E215" s="241" t="s">
        <v>328</v>
      </c>
      <c r="F215" s="241" t="s">
        <v>329</v>
      </c>
      <c r="G215" s="228"/>
      <c r="H215" s="228"/>
      <c r="I215" s="231"/>
      <c r="J215" s="242">
        <f>BK215</f>
        <v>0</v>
      </c>
      <c r="K215" s="228"/>
      <c r="L215" s="233"/>
      <c r="M215" s="234"/>
      <c r="N215" s="235"/>
      <c r="O215" s="235"/>
      <c r="P215" s="236">
        <f>SUM(P216:P264)</f>
        <v>0</v>
      </c>
      <c r="Q215" s="235"/>
      <c r="R215" s="236">
        <f>SUM(R216:R264)</f>
        <v>0</v>
      </c>
      <c r="S215" s="235"/>
      <c r="T215" s="237">
        <f>SUM(T216:T264)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8" t="s">
        <v>162</v>
      </c>
      <c r="AT215" s="239" t="s">
        <v>74</v>
      </c>
      <c r="AU215" s="239" t="s">
        <v>83</v>
      </c>
      <c r="AY215" s="238" t="s">
        <v>154</v>
      </c>
      <c r="BK215" s="240">
        <f>SUM(BK216:BK264)</f>
        <v>0</v>
      </c>
    </row>
    <row r="216" s="2" customFormat="1" ht="21.75" customHeight="1">
      <c r="A216" s="38"/>
      <c r="B216" s="39"/>
      <c r="C216" s="290" t="s">
        <v>323</v>
      </c>
      <c r="D216" s="290" t="s">
        <v>198</v>
      </c>
      <c r="E216" s="291" t="s">
        <v>337</v>
      </c>
      <c r="F216" s="292" t="s">
        <v>338</v>
      </c>
      <c r="G216" s="293" t="s">
        <v>159</v>
      </c>
      <c r="H216" s="294">
        <v>2</v>
      </c>
      <c r="I216" s="295"/>
      <c r="J216" s="296">
        <f>ROUND(I216*H216,2)</f>
        <v>0</v>
      </c>
      <c r="K216" s="292" t="s">
        <v>160</v>
      </c>
      <c r="L216" s="44"/>
      <c r="M216" s="297" t="s">
        <v>1</v>
      </c>
      <c r="N216" s="298" t="s">
        <v>40</v>
      </c>
      <c r="O216" s="91"/>
      <c r="P216" s="253">
        <f>O216*H216</f>
        <v>0</v>
      </c>
      <c r="Q216" s="253">
        <v>0</v>
      </c>
      <c r="R216" s="253">
        <f>Q216*H216</f>
        <v>0</v>
      </c>
      <c r="S216" s="253">
        <v>0</v>
      </c>
      <c r="T216" s="25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5" t="s">
        <v>333</v>
      </c>
      <c r="AT216" s="255" t="s">
        <v>198</v>
      </c>
      <c r="AU216" s="255" t="s">
        <v>85</v>
      </c>
      <c r="AY216" s="17" t="s">
        <v>154</v>
      </c>
      <c r="BE216" s="256">
        <f>IF(N216="základní",J216,0)</f>
        <v>0</v>
      </c>
      <c r="BF216" s="256">
        <f>IF(N216="snížená",J216,0)</f>
        <v>0</v>
      </c>
      <c r="BG216" s="256">
        <f>IF(N216="zákl. přenesená",J216,0)</f>
        <v>0</v>
      </c>
      <c r="BH216" s="256">
        <f>IF(N216="sníž. přenesená",J216,0)</f>
        <v>0</v>
      </c>
      <c r="BI216" s="256">
        <f>IF(N216="nulová",J216,0)</f>
        <v>0</v>
      </c>
      <c r="BJ216" s="17" t="s">
        <v>83</v>
      </c>
      <c r="BK216" s="256">
        <f>ROUND(I216*H216,2)</f>
        <v>0</v>
      </c>
      <c r="BL216" s="17" t="s">
        <v>333</v>
      </c>
      <c r="BM216" s="255" t="s">
        <v>779</v>
      </c>
    </row>
    <row r="217" s="13" customFormat="1">
      <c r="A217" s="13"/>
      <c r="B217" s="257"/>
      <c r="C217" s="258"/>
      <c r="D217" s="259" t="s">
        <v>164</v>
      </c>
      <c r="E217" s="260" t="s">
        <v>1</v>
      </c>
      <c r="F217" s="261" t="s">
        <v>85</v>
      </c>
      <c r="G217" s="258"/>
      <c r="H217" s="262">
        <v>2</v>
      </c>
      <c r="I217" s="263"/>
      <c r="J217" s="258"/>
      <c r="K217" s="258"/>
      <c r="L217" s="264"/>
      <c r="M217" s="265"/>
      <c r="N217" s="266"/>
      <c r="O217" s="266"/>
      <c r="P217" s="266"/>
      <c r="Q217" s="266"/>
      <c r="R217" s="266"/>
      <c r="S217" s="266"/>
      <c r="T217" s="26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8" t="s">
        <v>164</v>
      </c>
      <c r="AU217" s="268" t="s">
        <v>85</v>
      </c>
      <c r="AV217" s="13" t="s">
        <v>85</v>
      </c>
      <c r="AW217" s="13" t="s">
        <v>31</v>
      </c>
      <c r="AX217" s="13" t="s">
        <v>75</v>
      </c>
      <c r="AY217" s="268" t="s">
        <v>154</v>
      </c>
    </row>
    <row r="218" s="14" customFormat="1">
      <c r="A218" s="14"/>
      <c r="B218" s="269"/>
      <c r="C218" s="270"/>
      <c r="D218" s="259" t="s">
        <v>164</v>
      </c>
      <c r="E218" s="271" t="s">
        <v>1</v>
      </c>
      <c r="F218" s="272" t="s">
        <v>166</v>
      </c>
      <c r="G218" s="270"/>
      <c r="H218" s="273">
        <v>2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9" t="s">
        <v>164</v>
      </c>
      <c r="AU218" s="279" t="s">
        <v>85</v>
      </c>
      <c r="AV218" s="14" t="s">
        <v>162</v>
      </c>
      <c r="AW218" s="14" t="s">
        <v>31</v>
      </c>
      <c r="AX218" s="14" t="s">
        <v>83</v>
      </c>
      <c r="AY218" s="279" t="s">
        <v>154</v>
      </c>
    </row>
    <row r="219" s="2" customFormat="1" ht="33" customHeight="1">
      <c r="A219" s="38"/>
      <c r="B219" s="39"/>
      <c r="C219" s="290" t="s">
        <v>330</v>
      </c>
      <c r="D219" s="290" t="s">
        <v>198</v>
      </c>
      <c r="E219" s="291" t="s">
        <v>331</v>
      </c>
      <c r="F219" s="292" t="s">
        <v>332</v>
      </c>
      <c r="G219" s="293" t="s">
        <v>159</v>
      </c>
      <c r="H219" s="294">
        <v>2</v>
      </c>
      <c r="I219" s="295"/>
      <c r="J219" s="296">
        <f>ROUND(I219*H219,2)</f>
        <v>0</v>
      </c>
      <c r="K219" s="292" t="s">
        <v>160</v>
      </c>
      <c r="L219" s="44"/>
      <c r="M219" s="297" t="s">
        <v>1</v>
      </c>
      <c r="N219" s="298" t="s">
        <v>40</v>
      </c>
      <c r="O219" s="91"/>
      <c r="P219" s="253">
        <f>O219*H219</f>
        <v>0</v>
      </c>
      <c r="Q219" s="253">
        <v>0</v>
      </c>
      <c r="R219" s="253">
        <f>Q219*H219</f>
        <v>0</v>
      </c>
      <c r="S219" s="253">
        <v>0</v>
      </c>
      <c r="T219" s="25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5" t="s">
        <v>333</v>
      </c>
      <c r="AT219" s="255" t="s">
        <v>198</v>
      </c>
      <c r="AU219" s="255" t="s">
        <v>85</v>
      </c>
      <c r="AY219" s="17" t="s">
        <v>154</v>
      </c>
      <c r="BE219" s="256">
        <f>IF(N219="základní",J219,0)</f>
        <v>0</v>
      </c>
      <c r="BF219" s="256">
        <f>IF(N219="snížená",J219,0)</f>
        <v>0</v>
      </c>
      <c r="BG219" s="256">
        <f>IF(N219="zákl. přenesená",J219,0)</f>
        <v>0</v>
      </c>
      <c r="BH219" s="256">
        <f>IF(N219="sníž. přenesená",J219,0)</f>
        <v>0</v>
      </c>
      <c r="BI219" s="256">
        <f>IF(N219="nulová",J219,0)</f>
        <v>0</v>
      </c>
      <c r="BJ219" s="17" t="s">
        <v>83</v>
      </c>
      <c r="BK219" s="256">
        <f>ROUND(I219*H219,2)</f>
        <v>0</v>
      </c>
      <c r="BL219" s="17" t="s">
        <v>333</v>
      </c>
      <c r="BM219" s="255" t="s">
        <v>780</v>
      </c>
    </row>
    <row r="220" s="13" customFormat="1">
      <c r="A220" s="13"/>
      <c r="B220" s="257"/>
      <c r="C220" s="258"/>
      <c r="D220" s="259" t="s">
        <v>164</v>
      </c>
      <c r="E220" s="260" t="s">
        <v>1</v>
      </c>
      <c r="F220" s="261" t="s">
        <v>85</v>
      </c>
      <c r="G220" s="258"/>
      <c r="H220" s="262">
        <v>2</v>
      </c>
      <c r="I220" s="263"/>
      <c r="J220" s="258"/>
      <c r="K220" s="258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164</v>
      </c>
      <c r="AU220" s="268" t="s">
        <v>85</v>
      </c>
      <c r="AV220" s="13" t="s">
        <v>85</v>
      </c>
      <c r="AW220" s="13" t="s">
        <v>31</v>
      </c>
      <c r="AX220" s="13" t="s">
        <v>75</v>
      </c>
      <c r="AY220" s="268" t="s">
        <v>154</v>
      </c>
    </row>
    <row r="221" s="14" customFormat="1">
      <c r="A221" s="14"/>
      <c r="B221" s="269"/>
      <c r="C221" s="270"/>
      <c r="D221" s="259" t="s">
        <v>164</v>
      </c>
      <c r="E221" s="271" t="s">
        <v>1</v>
      </c>
      <c r="F221" s="272" t="s">
        <v>166</v>
      </c>
      <c r="G221" s="270"/>
      <c r="H221" s="273">
        <v>2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9" t="s">
        <v>164</v>
      </c>
      <c r="AU221" s="279" t="s">
        <v>85</v>
      </c>
      <c r="AV221" s="14" t="s">
        <v>162</v>
      </c>
      <c r="AW221" s="14" t="s">
        <v>31</v>
      </c>
      <c r="AX221" s="14" t="s">
        <v>83</v>
      </c>
      <c r="AY221" s="279" t="s">
        <v>154</v>
      </c>
    </row>
    <row r="222" s="2" customFormat="1" ht="156.75" customHeight="1">
      <c r="A222" s="38"/>
      <c r="B222" s="39"/>
      <c r="C222" s="290" t="s">
        <v>336</v>
      </c>
      <c r="D222" s="290" t="s">
        <v>198</v>
      </c>
      <c r="E222" s="291" t="s">
        <v>781</v>
      </c>
      <c r="F222" s="292" t="s">
        <v>782</v>
      </c>
      <c r="G222" s="293" t="s">
        <v>159</v>
      </c>
      <c r="H222" s="294">
        <v>1</v>
      </c>
      <c r="I222" s="295"/>
      <c r="J222" s="296">
        <f>ROUND(I222*H222,2)</f>
        <v>0</v>
      </c>
      <c r="K222" s="292" t="s">
        <v>160</v>
      </c>
      <c r="L222" s="44"/>
      <c r="M222" s="297" t="s">
        <v>1</v>
      </c>
      <c r="N222" s="298" t="s">
        <v>40</v>
      </c>
      <c r="O222" s="91"/>
      <c r="P222" s="253">
        <f>O222*H222</f>
        <v>0</v>
      </c>
      <c r="Q222" s="253">
        <v>0</v>
      </c>
      <c r="R222" s="253">
        <f>Q222*H222</f>
        <v>0</v>
      </c>
      <c r="S222" s="253">
        <v>0</v>
      </c>
      <c r="T222" s="25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5" t="s">
        <v>333</v>
      </c>
      <c r="AT222" s="255" t="s">
        <v>198</v>
      </c>
      <c r="AU222" s="255" t="s">
        <v>85</v>
      </c>
      <c r="AY222" s="17" t="s">
        <v>154</v>
      </c>
      <c r="BE222" s="256">
        <f>IF(N222="základní",J222,0)</f>
        <v>0</v>
      </c>
      <c r="BF222" s="256">
        <f>IF(N222="snížená",J222,0)</f>
        <v>0</v>
      </c>
      <c r="BG222" s="256">
        <f>IF(N222="zákl. přenesená",J222,0)</f>
        <v>0</v>
      </c>
      <c r="BH222" s="256">
        <f>IF(N222="sníž. přenesená",J222,0)</f>
        <v>0</v>
      </c>
      <c r="BI222" s="256">
        <f>IF(N222="nulová",J222,0)</f>
        <v>0</v>
      </c>
      <c r="BJ222" s="17" t="s">
        <v>83</v>
      </c>
      <c r="BK222" s="256">
        <f>ROUND(I222*H222,2)</f>
        <v>0</v>
      </c>
      <c r="BL222" s="17" t="s">
        <v>333</v>
      </c>
      <c r="BM222" s="255" t="s">
        <v>783</v>
      </c>
    </row>
    <row r="223" s="2" customFormat="1">
      <c r="A223" s="38"/>
      <c r="B223" s="39"/>
      <c r="C223" s="40"/>
      <c r="D223" s="259" t="s">
        <v>202</v>
      </c>
      <c r="E223" s="40"/>
      <c r="F223" s="299" t="s">
        <v>784</v>
      </c>
      <c r="G223" s="40"/>
      <c r="H223" s="40"/>
      <c r="I223" s="154"/>
      <c r="J223" s="40"/>
      <c r="K223" s="40"/>
      <c r="L223" s="44"/>
      <c r="M223" s="300"/>
      <c r="N223" s="30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202</v>
      </c>
      <c r="AU223" s="17" t="s">
        <v>85</v>
      </c>
    </row>
    <row r="224" s="15" customFormat="1">
      <c r="A224" s="15"/>
      <c r="B224" s="280"/>
      <c r="C224" s="281"/>
      <c r="D224" s="259" t="s">
        <v>164</v>
      </c>
      <c r="E224" s="282" t="s">
        <v>1</v>
      </c>
      <c r="F224" s="283" t="s">
        <v>785</v>
      </c>
      <c r="G224" s="281"/>
      <c r="H224" s="282" t="s">
        <v>1</v>
      </c>
      <c r="I224" s="284"/>
      <c r="J224" s="281"/>
      <c r="K224" s="281"/>
      <c r="L224" s="285"/>
      <c r="M224" s="286"/>
      <c r="N224" s="287"/>
      <c r="O224" s="287"/>
      <c r="P224" s="287"/>
      <c r="Q224" s="287"/>
      <c r="R224" s="287"/>
      <c r="S224" s="287"/>
      <c r="T224" s="28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9" t="s">
        <v>164</v>
      </c>
      <c r="AU224" s="289" t="s">
        <v>85</v>
      </c>
      <c r="AV224" s="15" t="s">
        <v>83</v>
      </c>
      <c r="AW224" s="15" t="s">
        <v>31</v>
      </c>
      <c r="AX224" s="15" t="s">
        <v>75</v>
      </c>
      <c r="AY224" s="289" t="s">
        <v>154</v>
      </c>
    </row>
    <row r="225" s="13" customFormat="1">
      <c r="A225" s="13"/>
      <c r="B225" s="257"/>
      <c r="C225" s="258"/>
      <c r="D225" s="259" t="s">
        <v>164</v>
      </c>
      <c r="E225" s="260" t="s">
        <v>1</v>
      </c>
      <c r="F225" s="261" t="s">
        <v>83</v>
      </c>
      <c r="G225" s="258"/>
      <c r="H225" s="262">
        <v>1</v>
      </c>
      <c r="I225" s="263"/>
      <c r="J225" s="258"/>
      <c r="K225" s="258"/>
      <c r="L225" s="264"/>
      <c r="M225" s="265"/>
      <c r="N225" s="266"/>
      <c r="O225" s="266"/>
      <c r="P225" s="266"/>
      <c r="Q225" s="266"/>
      <c r="R225" s="266"/>
      <c r="S225" s="266"/>
      <c r="T225" s="26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8" t="s">
        <v>164</v>
      </c>
      <c r="AU225" s="268" t="s">
        <v>85</v>
      </c>
      <c r="AV225" s="13" t="s">
        <v>85</v>
      </c>
      <c r="AW225" s="13" t="s">
        <v>31</v>
      </c>
      <c r="AX225" s="13" t="s">
        <v>75</v>
      </c>
      <c r="AY225" s="268" t="s">
        <v>154</v>
      </c>
    </row>
    <row r="226" s="14" customFormat="1">
      <c r="A226" s="14"/>
      <c r="B226" s="269"/>
      <c r="C226" s="270"/>
      <c r="D226" s="259" t="s">
        <v>164</v>
      </c>
      <c r="E226" s="271" t="s">
        <v>1</v>
      </c>
      <c r="F226" s="272" t="s">
        <v>166</v>
      </c>
      <c r="G226" s="270"/>
      <c r="H226" s="273">
        <v>1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9" t="s">
        <v>164</v>
      </c>
      <c r="AU226" s="279" t="s">
        <v>85</v>
      </c>
      <c r="AV226" s="14" t="s">
        <v>162</v>
      </c>
      <c r="AW226" s="14" t="s">
        <v>31</v>
      </c>
      <c r="AX226" s="14" t="s">
        <v>83</v>
      </c>
      <c r="AY226" s="279" t="s">
        <v>154</v>
      </c>
    </row>
    <row r="227" s="2" customFormat="1" ht="156.75" customHeight="1">
      <c r="A227" s="38"/>
      <c r="B227" s="39"/>
      <c r="C227" s="290" t="s">
        <v>340</v>
      </c>
      <c r="D227" s="290" t="s">
        <v>198</v>
      </c>
      <c r="E227" s="291" t="s">
        <v>786</v>
      </c>
      <c r="F227" s="292" t="s">
        <v>787</v>
      </c>
      <c r="G227" s="293" t="s">
        <v>177</v>
      </c>
      <c r="H227" s="294">
        <v>54.631999999999998</v>
      </c>
      <c r="I227" s="295"/>
      <c r="J227" s="296">
        <f>ROUND(I227*H227,2)</f>
        <v>0</v>
      </c>
      <c r="K227" s="292" t="s">
        <v>160</v>
      </c>
      <c r="L227" s="44"/>
      <c r="M227" s="297" t="s">
        <v>1</v>
      </c>
      <c r="N227" s="298" t="s">
        <v>40</v>
      </c>
      <c r="O227" s="91"/>
      <c r="P227" s="253">
        <f>O227*H227</f>
        <v>0</v>
      </c>
      <c r="Q227" s="253">
        <v>0</v>
      </c>
      <c r="R227" s="253">
        <f>Q227*H227</f>
        <v>0</v>
      </c>
      <c r="S227" s="253">
        <v>0</v>
      </c>
      <c r="T227" s="25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5" t="s">
        <v>333</v>
      </c>
      <c r="AT227" s="255" t="s">
        <v>198</v>
      </c>
      <c r="AU227" s="255" t="s">
        <v>85</v>
      </c>
      <c r="AY227" s="17" t="s">
        <v>154</v>
      </c>
      <c r="BE227" s="256">
        <f>IF(N227="základní",J227,0)</f>
        <v>0</v>
      </c>
      <c r="BF227" s="256">
        <f>IF(N227="snížená",J227,0)</f>
        <v>0</v>
      </c>
      <c r="BG227" s="256">
        <f>IF(N227="zákl. přenesená",J227,0)</f>
        <v>0</v>
      </c>
      <c r="BH227" s="256">
        <f>IF(N227="sníž. přenesená",J227,0)</f>
        <v>0</v>
      </c>
      <c r="BI227" s="256">
        <f>IF(N227="nulová",J227,0)</f>
        <v>0</v>
      </c>
      <c r="BJ227" s="17" t="s">
        <v>83</v>
      </c>
      <c r="BK227" s="256">
        <f>ROUND(I227*H227,2)</f>
        <v>0</v>
      </c>
      <c r="BL227" s="17" t="s">
        <v>333</v>
      </c>
      <c r="BM227" s="255" t="s">
        <v>788</v>
      </c>
    </row>
    <row r="228" s="2" customFormat="1">
      <c r="A228" s="38"/>
      <c r="B228" s="39"/>
      <c r="C228" s="40"/>
      <c r="D228" s="259" t="s">
        <v>491</v>
      </c>
      <c r="E228" s="40"/>
      <c r="F228" s="299" t="s">
        <v>501</v>
      </c>
      <c r="G228" s="40"/>
      <c r="H228" s="40"/>
      <c r="I228" s="154"/>
      <c r="J228" s="40"/>
      <c r="K228" s="40"/>
      <c r="L228" s="44"/>
      <c r="M228" s="300"/>
      <c r="N228" s="30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491</v>
      </c>
      <c r="AU228" s="17" t="s">
        <v>85</v>
      </c>
    </row>
    <row r="229" s="15" customFormat="1">
      <c r="A229" s="15"/>
      <c r="B229" s="280"/>
      <c r="C229" s="281"/>
      <c r="D229" s="259" t="s">
        <v>164</v>
      </c>
      <c r="E229" s="282" t="s">
        <v>1</v>
      </c>
      <c r="F229" s="283" t="s">
        <v>789</v>
      </c>
      <c r="G229" s="281"/>
      <c r="H229" s="282" t="s">
        <v>1</v>
      </c>
      <c r="I229" s="284"/>
      <c r="J229" s="281"/>
      <c r="K229" s="281"/>
      <c r="L229" s="285"/>
      <c r="M229" s="286"/>
      <c r="N229" s="287"/>
      <c r="O229" s="287"/>
      <c r="P229" s="287"/>
      <c r="Q229" s="287"/>
      <c r="R229" s="287"/>
      <c r="S229" s="287"/>
      <c r="T229" s="28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9" t="s">
        <v>164</v>
      </c>
      <c r="AU229" s="289" t="s">
        <v>85</v>
      </c>
      <c r="AV229" s="15" t="s">
        <v>83</v>
      </c>
      <c r="AW229" s="15" t="s">
        <v>31</v>
      </c>
      <c r="AX229" s="15" t="s">
        <v>75</v>
      </c>
      <c r="AY229" s="289" t="s">
        <v>154</v>
      </c>
    </row>
    <row r="230" s="13" customFormat="1">
      <c r="A230" s="13"/>
      <c r="B230" s="257"/>
      <c r="C230" s="258"/>
      <c r="D230" s="259" t="s">
        <v>164</v>
      </c>
      <c r="E230" s="260" t="s">
        <v>1</v>
      </c>
      <c r="F230" s="261" t="s">
        <v>7</v>
      </c>
      <c r="G230" s="258"/>
      <c r="H230" s="262">
        <v>21</v>
      </c>
      <c r="I230" s="263"/>
      <c r="J230" s="258"/>
      <c r="K230" s="258"/>
      <c r="L230" s="264"/>
      <c r="M230" s="265"/>
      <c r="N230" s="266"/>
      <c r="O230" s="266"/>
      <c r="P230" s="266"/>
      <c r="Q230" s="266"/>
      <c r="R230" s="266"/>
      <c r="S230" s="266"/>
      <c r="T230" s="26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8" t="s">
        <v>164</v>
      </c>
      <c r="AU230" s="268" t="s">
        <v>85</v>
      </c>
      <c r="AV230" s="13" t="s">
        <v>85</v>
      </c>
      <c r="AW230" s="13" t="s">
        <v>31</v>
      </c>
      <c r="AX230" s="13" t="s">
        <v>75</v>
      </c>
      <c r="AY230" s="268" t="s">
        <v>154</v>
      </c>
    </row>
    <row r="231" s="15" customFormat="1">
      <c r="A231" s="15"/>
      <c r="B231" s="280"/>
      <c r="C231" s="281"/>
      <c r="D231" s="259" t="s">
        <v>164</v>
      </c>
      <c r="E231" s="282" t="s">
        <v>1</v>
      </c>
      <c r="F231" s="283" t="s">
        <v>790</v>
      </c>
      <c r="G231" s="281"/>
      <c r="H231" s="282" t="s">
        <v>1</v>
      </c>
      <c r="I231" s="284"/>
      <c r="J231" s="281"/>
      <c r="K231" s="281"/>
      <c r="L231" s="285"/>
      <c r="M231" s="286"/>
      <c r="N231" s="287"/>
      <c r="O231" s="287"/>
      <c r="P231" s="287"/>
      <c r="Q231" s="287"/>
      <c r="R231" s="287"/>
      <c r="S231" s="287"/>
      <c r="T231" s="28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9" t="s">
        <v>164</v>
      </c>
      <c r="AU231" s="289" t="s">
        <v>85</v>
      </c>
      <c r="AV231" s="15" t="s">
        <v>83</v>
      </c>
      <c r="AW231" s="15" t="s">
        <v>31</v>
      </c>
      <c r="AX231" s="15" t="s">
        <v>75</v>
      </c>
      <c r="AY231" s="289" t="s">
        <v>154</v>
      </c>
    </row>
    <row r="232" s="13" customFormat="1">
      <c r="A232" s="13"/>
      <c r="B232" s="257"/>
      <c r="C232" s="258"/>
      <c r="D232" s="259" t="s">
        <v>164</v>
      </c>
      <c r="E232" s="260" t="s">
        <v>1</v>
      </c>
      <c r="F232" s="261" t="s">
        <v>791</v>
      </c>
      <c r="G232" s="258"/>
      <c r="H232" s="262">
        <v>24.640000000000001</v>
      </c>
      <c r="I232" s="263"/>
      <c r="J232" s="258"/>
      <c r="K232" s="258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164</v>
      </c>
      <c r="AU232" s="268" t="s">
        <v>85</v>
      </c>
      <c r="AV232" s="13" t="s">
        <v>85</v>
      </c>
      <c r="AW232" s="13" t="s">
        <v>31</v>
      </c>
      <c r="AX232" s="13" t="s">
        <v>75</v>
      </c>
      <c r="AY232" s="268" t="s">
        <v>154</v>
      </c>
    </row>
    <row r="233" s="15" customFormat="1">
      <c r="A233" s="15"/>
      <c r="B233" s="280"/>
      <c r="C233" s="281"/>
      <c r="D233" s="259" t="s">
        <v>164</v>
      </c>
      <c r="E233" s="282" t="s">
        <v>1</v>
      </c>
      <c r="F233" s="283" t="s">
        <v>792</v>
      </c>
      <c r="G233" s="281"/>
      <c r="H233" s="282" t="s">
        <v>1</v>
      </c>
      <c r="I233" s="284"/>
      <c r="J233" s="281"/>
      <c r="K233" s="281"/>
      <c r="L233" s="285"/>
      <c r="M233" s="286"/>
      <c r="N233" s="287"/>
      <c r="O233" s="287"/>
      <c r="P233" s="287"/>
      <c r="Q233" s="287"/>
      <c r="R233" s="287"/>
      <c r="S233" s="287"/>
      <c r="T233" s="28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9" t="s">
        <v>164</v>
      </c>
      <c r="AU233" s="289" t="s">
        <v>85</v>
      </c>
      <c r="AV233" s="15" t="s">
        <v>83</v>
      </c>
      <c r="AW233" s="15" t="s">
        <v>31</v>
      </c>
      <c r="AX233" s="15" t="s">
        <v>75</v>
      </c>
      <c r="AY233" s="289" t="s">
        <v>154</v>
      </c>
    </row>
    <row r="234" s="13" customFormat="1">
      <c r="A234" s="13"/>
      <c r="B234" s="257"/>
      <c r="C234" s="258"/>
      <c r="D234" s="259" t="s">
        <v>164</v>
      </c>
      <c r="E234" s="260" t="s">
        <v>1</v>
      </c>
      <c r="F234" s="261" t="s">
        <v>793</v>
      </c>
      <c r="G234" s="258"/>
      <c r="H234" s="262">
        <v>8.9920000000000009</v>
      </c>
      <c r="I234" s="263"/>
      <c r="J234" s="258"/>
      <c r="K234" s="258"/>
      <c r="L234" s="264"/>
      <c r="M234" s="265"/>
      <c r="N234" s="266"/>
      <c r="O234" s="266"/>
      <c r="P234" s="266"/>
      <c r="Q234" s="266"/>
      <c r="R234" s="266"/>
      <c r="S234" s="266"/>
      <c r="T234" s="26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8" t="s">
        <v>164</v>
      </c>
      <c r="AU234" s="268" t="s">
        <v>85</v>
      </c>
      <c r="AV234" s="13" t="s">
        <v>85</v>
      </c>
      <c r="AW234" s="13" t="s">
        <v>31</v>
      </c>
      <c r="AX234" s="13" t="s">
        <v>75</v>
      </c>
      <c r="AY234" s="268" t="s">
        <v>154</v>
      </c>
    </row>
    <row r="235" s="14" customFormat="1">
      <c r="A235" s="14"/>
      <c r="B235" s="269"/>
      <c r="C235" s="270"/>
      <c r="D235" s="259" t="s">
        <v>164</v>
      </c>
      <c r="E235" s="271" t="s">
        <v>1</v>
      </c>
      <c r="F235" s="272" t="s">
        <v>166</v>
      </c>
      <c r="G235" s="270"/>
      <c r="H235" s="273">
        <v>54.632000000000005</v>
      </c>
      <c r="I235" s="274"/>
      <c r="J235" s="270"/>
      <c r="K235" s="270"/>
      <c r="L235" s="275"/>
      <c r="M235" s="276"/>
      <c r="N235" s="277"/>
      <c r="O235" s="277"/>
      <c r="P235" s="277"/>
      <c r="Q235" s="277"/>
      <c r="R235" s="277"/>
      <c r="S235" s="277"/>
      <c r="T235" s="27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9" t="s">
        <v>164</v>
      </c>
      <c r="AU235" s="279" t="s">
        <v>85</v>
      </c>
      <c r="AV235" s="14" t="s">
        <v>162</v>
      </c>
      <c r="AW235" s="14" t="s">
        <v>31</v>
      </c>
      <c r="AX235" s="14" t="s">
        <v>83</v>
      </c>
      <c r="AY235" s="279" t="s">
        <v>154</v>
      </c>
    </row>
    <row r="236" s="2" customFormat="1" ht="189.75" customHeight="1">
      <c r="A236" s="38"/>
      <c r="B236" s="39"/>
      <c r="C236" s="290" t="s">
        <v>347</v>
      </c>
      <c r="D236" s="290" t="s">
        <v>198</v>
      </c>
      <c r="E236" s="291" t="s">
        <v>341</v>
      </c>
      <c r="F236" s="292" t="s">
        <v>342</v>
      </c>
      <c r="G236" s="293" t="s">
        <v>177</v>
      </c>
      <c r="H236" s="294">
        <v>98.280000000000001</v>
      </c>
      <c r="I236" s="295"/>
      <c r="J236" s="296">
        <f>ROUND(I236*H236,2)</f>
        <v>0</v>
      </c>
      <c r="K236" s="292" t="s">
        <v>160</v>
      </c>
      <c r="L236" s="44"/>
      <c r="M236" s="297" t="s">
        <v>1</v>
      </c>
      <c r="N236" s="298" t="s">
        <v>40</v>
      </c>
      <c r="O236" s="91"/>
      <c r="P236" s="253">
        <f>O236*H236</f>
        <v>0</v>
      </c>
      <c r="Q236" s="253">
        <v>0</v>
      </c>
      <c r="R236" s="253">
        <f>Q236*H236</f>
        <v>0</v>
      </c>
      <c r="S236" s="253">
        <v>0</v>
      </c>
      <c r="T236" s="25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5" t="s">
        <v>333</v>
      </c>
      <c r="AT236" s="255" t="s">
        <v>198</v>
      </c>
      <c r="AU236" s="255" t="s">
        <v>85</v>
      </c>
      <c r="AY236" s="17" t="s">
        <v>154</v>
      </c>
      <c r="BE236" s="256">
        <f>IF(N236="základní",J236,0)</f>
        <v>0</v>
      </c>
      <c r="BF236" s="256">
        <f>IF(N236="snížená",J236,0)</f>
        <v>0</v>
      </c>
      <c r="BG236" s="256">
        <f>IF(N236="zákl. přenesená",J236,0)</f>
        <v>0</v>
      </c>
      <c r="BH236" s="256">
        <f>IF(N236="sníž. přenesená",J236,0)</f>
        <v>0</v>
      </c>
      <c r="BI236" s="256">
        <f>IF(N236="nulová",J236,0)</f>
        <v>0</v>
      </c>
      <c r="BJ236" s="17" t="s">
        <v>83</v>
      </c>
      <c r="BK236" s="256">
        <f>ROUND(I236*H236,2)</f>
        <v>0</v>
      </c>
      <c r="BL236" s="17" t="s">
        <v>333</v>
      </c>
      <c r="BM236" s="255" t="s">
        <v>794</v>
      </c>
    </row>
    <row r="237" s="2" customFormat="1">
      <c r="A237" s="38"/>
      <c r="B237" s="39"/>
      <c r="C237" s="40"/>
      <c r="D237" s="259" t="s">
        <v>202</v>
      </c>
      <c r="E237" s="40"/>
      <c r="F237" s="299" t="s">
        <v>344</v>
      </c>
      <c r="G237" s="40"/>
      <c r="H237" s="40"/>
      <c r="I237" s="154"/>
      <c r="J237" s="40"/>
      <c r="K237" s="40"/>
      <c r="L237" s="44"/>
      <c r="M237" s="300"/>
      <c r="N237" s="30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202</v>
      </c>
      <c r="AU237" s="17" t="s">
        <v>85</v>
      </c>
    </row>
    <row r="238" s="15" customFormat="1">
      <c r="A238" s="15"/>
      <c r="B238" s="280"/>
      <c r="C238" s="281"/>
      <c r="D238" s="259" t="s">
        <v>164</v>
      </c>
      <c r="E238" s="282" t="s">
        <v>1</v>
      </c>
      <c r="F238" s="283" t="s">
        <v>345</v>
      </c>
      <c r="G238" s="281"/>
      <c r="H238" s="282" t="s">
        <v>1</v>
      </c>
      <c r="I238" s="284"/>
      <c r="J238" s="281"/>
      <c r="K238" s="281"/>
      <c r="L238" s="285"/>
      <c r="M238" s="286"/>
      <c r="N238" s="287"/>
      <c r="O238" s="287"/>
      <c r="P238" s="287"/>
      <c r="Q238" s="287"/>
      <c r="R238" s="287"/>
      <c r="S238" s="287"/>
      <c r="T238" s="28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9" t="s">
        <v>164</v>
      </c>
      <c r="AU238" s="289" t="s">
        <v>85</v>
      </c>
      <c r="AV238" s="15" t="s">
        <v>83</v>
      </c>
      <c r="AW238" s="15" t="s">
        <v>31</v>
      </c>
      <c r="AX238" s="15" t="s">
        <v>75</v>
      </c>
      <c r="AY238" s="289" t="s">
        <v>154</v>
      </c>
    </row>
    <row r="239" s="13" customFormat="1">
      <c r="A239" s="13"/>
      <c r="B239" s="257"/>
      <c r="C239" s="258"/>
      <c r="D239" s="259" t="s">
        <v>164</v>
      </c>
      <c r="E239" s="260" t="s">
        <v>1</v>
      </c>
      <c r="F239" s="261" t="s">
        <v>795</v>
      </c>
      <c r="G239" s="258"/>
      <c r="H239" s="262">
        <v>98.280000000000001</v>
      </c>
      <c r="I239" s="263"/>
      <c r="J239" s="258"/>
      <c r="K239" s="258"/>
      <c r="L239" s="264"/>
      <c r="M239" s="265"/>
      <c r="N239" s="266"/>
      <c r="O239" s="266"/>
      <c r="P239" s="266"/>
      <c r="Q239" s="266"/>
      <c r="R239" s="266"/>
      <c r="S239" s="266"/>
      <c r="T239" s="26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8" t="s">
        <v>164</v>
      </c>
      <c r="AU239" s="268" t="s">
        <v>85</v>
      </c>
      <c r="AV239" s="13" t="s">
        <v>85</v>
      </c>
      <c r="AW239" s="13" t="s">
        <v>31</v>
      </c>
      <c r="AX239" s="13" t="s">
        <v>75</v>
      </c>
      <c r="AY239" s="268" t="s">
        <v>154</v>
      </c>
    </row>
    <row r="240" s="14" customFormat="1">
      <c r="A240" s="14"/>
      <c r="B240" s="269"/>
      <c r="C240" s="270"/>
      <c r="D240" s="259" t="s">
        <v>164</v>
      </c>
      <c r="E240" s="271" t="s">
        <v>1</v>
      </c>
      <c r="F240" s="272" t="s">
        <v>166</v>
      </c>
      <c r="G240" s="270"/>
      <c r="H240" s="273">
        <v>98.280000000000001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9" t="s">
        <v>164</v>
      </c>
      <c r="AU240" s="279" t="s">
        <v>85</v>
      </c>
      <c r="AV240" s="14" t="s">
        <v>162</v>
      </c>
      <c r="AW240" s="14" t="s">
        <v>31</v>
      </c>
      <c r="AX240" s="14" t="s">
        <v>83</v>
      </c>
      <c r="AY240" s="279" t="s">
        <v>154</v>
      </c>
    </row>
    <row r="241" s="2" customFormat="1" ht="201" customHeight="1">
      <c r="A241" s="38"/>
      <c r="B241" s="39"/>
      <c r="C241" s="290" t="s">
        <v>353</v>
      </c>
      <c r="D241" s="290" t="s">
        <v>198</v>
      </c>
      <c r="E241" s="291" t="s">
        <v>354</v>
      </c>
      <c r="F241" s="292" t="s">
        <v>355</v>
      </c>
      <c r="G241" s="293" t="s">
        <v>177</v>
      </c>
      <c r="H241" s="294">
        <v>3.5699999999999998</v>
      </c>
      <c r="I241" s="295"/>
      <c r="J241" s="296">
        <f>ROUND(I241*H241,2)</f>
        <v>0</v>
      </c>
      <c r="K241" s="292" t="s">
        <v>160</v>
      </c>
      <c r="L241" s="44"/>
      <c r="M241" s="297" t="s">
        <v>1</v>
      </c>
      <c r="N241" s="298" t="s">
        <v>40</v>
      </c>
      <c r="O241" s="91"/>
      <c r="P241" s="253">
        <f>O241*H241</f>
        <v>0</v>
      </c>
      <c r="Q241" s="253">
        <v>0</v>
      </c>
      <c r="R241" s="253">
        <f>Q241*H241</f>
        <v>0</v>
      </c>
      <c r="S241" s="253">
        <v>0</v>
      </c>
      <c r="T241" s="25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5" t="s">
        <v>333</v>
      </c>
      <c r="AT241" s="255" t="s">
        <v>198</v>
      </c>
      <c r="AU241" s="255" t="s">
        <v>85</v>
      </c>
      <c r="AY241" s="17" t="s">
        <v>154</v>
      </c>
      <c r="BE241" s="256">
        <f>IF(N241="základní",J241,0)</f>
        <v>0</v>
      </c>
      <c r="BF241" s="256">
        <f>IF(N241="snížená",J241,0)</f>
        <v>0</v>
      </c>
      <c r="BG241" s="256">
        <f>IF(N241="zákl. přenesená",J241,0)</f>
        <v>0</v>
      </c>
      <c r="BH241" s="256">
        <f>IF(N241="sníž. přenesená",J241,0)</f>
        <v>0</v>
      </c>
      <c r="BI241" s="256">
        <f>IF(N241="nulová",J241,0)</f>
        <v>0</v>
      </c>
      <c r="BJ241" s="17" t="s">
        <v>83</v>
      </c>
      <c r="BK241" s="256">
        <f>ROUND(I241*H241,2)</f>
        <v>0</v>
      </c>
      <c r="BL241" s="17" t="s">
        <v>333</v>
      </c>
      <c r="BM241" s="255" t="s">
        <v>796</v>
      </c>
    </row>
    <row r="242" s="2" customFormat="1">
      <c r="A242" s="38"/>
      <c r="B242" s="39"/>
      <c r="C242" s="40"/>
      <c r="D242" s="259" t="s">
        <v>202</v>
      </c>
      <c r="E242" s="40"/>
      <c r="F242" s="299" t="s">
        <v>344</v>
      </c>
      <c r="G242" s="40"/>
      <c r="H242" s="40"/>
      <c r="I242" s="154"/>
      <c r="J242" s="40"/>
      <c r="K242" s="40"/>
      <c r="L242" s="44"/>
      <c r="M242" s="300"/>
      <c r="N242" s="30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202</v>
      </c>
      <c r="AU242" s="17" t="s">
        <v>85</v>
      </c>
    </row>
    <row r="243" s="15" customFormat="1">
      <c r="A243" s="15"/>
      <c r="B243" s="280"/>
      <c r="C243" s="281"/>
      <c r="D243" s="259" t="s">
        <v>164</v>
      </c>
      <c r="E243" s="282" t="s">
        <v>1</v>
      </c>
      <c r="F243" s="283" t="s">
        <v>797</v>
      </c>
      <c r="G243" s="281"/>
      <c r="H243" s="282" t="s">
        <v>1</v>
      </c>
      <c r="I243" s="284"/>
      <c r="J243" s="281"/>
      <c r="K243" s="281"/>
      <c r="L243" s="285"/>
      <c r="M243" s="286"/>
      <c r="N243" s="287"/>
      <c r="O243" s="287"/>
      <c r="P243" s="287"/>
      <c r="Q243" s="287"/>
      <c r="R243" s="287"/>
      <c r="S243" s="287"/>
      <c r="T243" s="288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9" t="s">
        <v>164</v>
      </c>
      <c r="AU243" s="289" t="s">
        <v>85</v>
      </c>
      <c r="AV243" s="15" t="s">
        <v>83</v>
      </c>
      <c r="AW243" s="15" t="s">
        <v>31</v>
      </c>
      <c r="AX243" s="15" t="s">
        <v>75</v>
      </c>
      <c r="AY243" s="289" t="s">
        <v>154</v>
      </c>
    </row>
    <row r="244" s="13" customFormat="1">
      <c r="A244" s="13"/>
      <c r="B244" s="257"/>
      <c r="C244" s="258"/>
      <c r="D244" s="259" t="s">
        <v>164</v>
      </c>
      <c r="E244" s="260" t="s">
        <v>1</v>
      </c>
      <c r="F244" s="261" t="s">
        <v>798</v>
      </c>
      <c r="G244" s="258"/>
      <c r="H244" s="262">
        <v>3.5699999999999998</v>
      </c>
      <c r="I244" s="263"/>
      <c r="J244" s="258"/>
      <c r="K244" s="258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164</v>
      </c>
      <c r="AU244" s="268" t="s">
        <v>85</v>
      </c>
      <c r="AV244" s="13" t="s">
        <v>85</v>
      </c>
      <c r="AW244" s="13" t="s">
        <v>31</v>
      </c>
      <c r="AX244" s="13" t="s">
        <v>75</v>
      </c>
      <c r="AY244" s="268" t="s">
        <v>154</v>
      </c>
    </row>
    <row r="245" s="14" customFormat="1">
      <c r="A245" s="14"/>
      <c r="B245" s="269"/>
      <c r="C245" s="270"/>
      <c r="D245" s="259" t="s">
        <v>164</v>
      </c>
      <c r="E245" s="271" t="s">
        <v>1</v>
      </c>
      <c r="F245" s="272" t="s">
        <v>166</v>
      </c>
      <c r="G245" s="270"/>
      <c r="H245" s="273">
        <v>3.5699999999999998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9" t="s">
        <v>164</v>
      </c>
      <c r="AU245" s="279" t="s">
        <v>85</v>
      </c>
      <c r="AV245" s="14" t="s">
        <v>162</v>
      </c>
      <c r="AW245" s="14" t="s">
        <v>31</v>
      </c>
      <c r="AX245" s="14" t="s">
        <v>83</v>
      </c>
      <c r="AY245" s="279" t="s">
        <v>154</v>
      </c>
    </row>
    <row r="246" s="2" customFormat="1" ht="201" customHeight="1">
      <c r="A246" s="38"/>
      <c r="B246" s="39"/>
      <c r="C246" s="290" t="s">
        <v>360</v>
      </c>
      <c r="D246" s="290" t="s">
        <v>198</v>
      </c>
      <c r="E246" s="291" t="s">
        <v>361</v>
      </c>
      <c r="F246" s="292" t="s">
        <v>362</v>
      </c>
      <c r="G246" s="293" t="s">
        <v>177</v>
      </c>
      <c r="H246" s="294">
        <v>11.34</v>
      </c>
      <c r="I246" s="295"/>
      <c r="J246" s="296">
        <f>ROUND(I246*H246,2)</f>
        <v>0</v>
      </c>
      <c r="K246" s="292" t="s">
        <v>160</v>
      </c>
      <c r="L246" s="44"/>
      <c r="M246" s="297" t="s">
        <v>1</v>
      </c>
      <c r="N246" s="298" t="s">
        <v>40</v>
      </c>
      <c r="O246" s="91"/>
      <c r="P246" s="253">
        <f>O246*H246</f>
        <v>0</v>
      </c>
      <c r="Q246" s="253">
        <v>0</v>
      </c>
      <c r="R246" s="253">
        <f>Q246*H246</f>
        <v>0</v>
      </c>
      <c r="S246" s="253">
        <v>0</v>
      </c>
      <c r="T246" s="25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5" t="s">
        <v>333</v>
      </c>
      <c r="AT246" s="255" t="s">
        <v>198</v>
      </c>
      <c r="AU246" s="255" t="s">
        <v>85</v>
      </c>
      <c r="AY246" s="17" t="s">
        <v>154</v>
      </c>
      <c r="BE246" s="256">
        <f>IF(N246="základní",J246,0)</f>
        <v>0</v>
      </c>
      <c r="BF246" s="256">
        <f>IF(N246="snížená",J246,0)</f>
        <v>0</v>
      </c>
      <c r="BG246" s="256">
        <f>IF(N246="zákl. přenesená",J246,0)</f>
        <v>0</v>
      </c>
      <c r="BH246" s="256">
        <f>IF(N246="sníž. přenesená",J246,0)</f>
        <v>0</v>
      </c>
      <c r="BI246" s="256">
        <f>IF(N246="nulová",J246,0)</f>
        <v>0</v>
      </c>
      <c r="BJ246" s="17" t="s">
        <v>83</v>
      </c>
      <c r="BK246" s="256">
        <f>ROUND(I246*H246,2)</f>
        <v>0</v>
      </c>
      <c r="BL246" s="17" t="s">
        <v>333</v>
      </c>
      <c r="BM246" s="255" t="s">
        <v>799</v>
      </c>
    </row>
    <row r="247" s="2" customFormat="1">
      <c r="A247" s="38"/>
      <c r="B247" s="39"/>
      <c r="C247" s="40"/>
      <c r="D247" s="259" t="s">
        <v>202</v>
      </c>
      <c r="E247" s="40"/>
      <c r="F247" s="299" t="s">
        <v>344</v>
      </c>
      <c r="G247" s="40"/>
      <c r="H247" s="40"/>
      <c r="I247" s="154"/>
      <c r="J247" s="40"/>
      <c r="K247" s="40"/>
      <c r="L247" s="44"/>
      <c r="M247" s="300"/>
      <c r="N247" s="30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202</v>
      </c>
      <c r="AU247" s="17" t="s">
        <v>85</v>
      </c>
    </row>
    <row r="248" s="15" customFormat="1">
      <c r="A248" s="15"/>
      <c r="B248" s="280"/>
      <c r="C248" s="281"/>
      <c r="D248" s="259" t="s">
        <v>164</v>
      </c>
      <c r="E248" s="282" t="s">
        <v>1</v>
      </c>
      <c r="F248" s="283" t="s">
        <v>800</v>
      </c>
      <c r="G248" s="281"/>
      <c r="H248" s="282" t="s">
        <v>1</v>
      </c>
      <c r="I248" s="284"/>
      <c r="J248" s="281"/>
      <c r="K248" s="281"/>
      <c r="L248" s="285"/>
      <c r="M248" s="286"/>
      <c r="N248" s="287"/>
      <c r="O248" s="287"/>
      <c r="P248" s="287"/>
      <c r="Q248" s="287"/>
      <c r="R248" s="287"/>
      <c r="S248" s="287"/>
      <c r="T248" s="28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9" t="s">
        <v>164</v>
      </c>
      <c r="AU248" s="289" t="s">
        <v>85</v>
      </c>
      <c r="AV248" s="15" t="s">
        <v>83</v>
      </c>
      <c r="AW248" s="15" t="s">
        <v>31</v>
      </c>
      <c r="AX248" s="15" t="s">
        <v>75</v>
      </c>
      <c r="AY248" s="289" t="s">
        <v>154</v>
      </c>
    </row>
    <row r="249" s="13" customFormat="1">
      <c r="A249" s="13"/>
      <c r="B249" s="257"/>
      <c r="C249" s="258"/>
      <c r="D249" s="259" t="s">
        <v>164</v>
      </c>
      <c r="E249" s="260" t="s">
        <v>1</v>
      </c>
      <c r="F249" s="261" t="s">
        <v>801</v>
      </c>
      <c r="G249" s="258"/>
      <c r="H249" s="262">
        <v>11.34</v>
      </c>
      <c r="I249" s="263"/>
      <c r="J249" s="258"/>
      <c r="K249" s="258"/>
      <c r="L249" s="264"/>
      <c r="M249" s="265"/>
      <c r="N249" s="266"/>
      <c r="O249" s="266"/>
      <c r="P249" s="266"/>
      <c r="Q249" s="266"/>
      <c r="R249" s="266"/>
      <c r="S249" s="266"/>
      <c r="T249" s="26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8" t="s">
        <v>164</v>
      </c>
      <c r="AU249" s="268" t="s">
        <v>85</v>
      </c>
      <c r="AV249" s="13" t="s">
        <v>85</v>
      </c>
      <c r="AW249" s="13" t="s">
        <v>31</v>
      </c>
      <c r="AX249" s="13" t="s">
        <v>75</v>
      </c>
      <c r="AY249" s="268" t="s">
        <v>154</v>
      </c>
    </row>
    <row r="250" s="14" customFormat="1">
      <c r="A250" s="14"/>
      <c r="B250" s="269"/>
      <c r="C250" s="270"/>
      <c r="D250" s="259" t="s">
        <v>164</v>
      </c>
      <c r="E250" s="271" t="s">
        <v>1</v>
      </c>
      <c r="F250" s="272" t="s">
        <v>166</v>
      </c>
      <c r="G250" s="270"/>
      <c r="H250" s="273">
        <v>11.34</v>
      </c>
      <c r="I250" s="274"/>
      <c r="J250" s="270"/>
      <c r="K250" s="270"/>
      <c r="L250" s="275"/>
      <c r="M250" s="276"/>
      <c r="N250" s="277"/>
      <c r="O250" s="277"/>
      <c r="P250" s="277"/>
      <c r="Q250" s="277"/>
      <c r="R250" s="277"/>
      <c r="S250" s="277"/>
      <c r="T250" s="27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9" t="s">
        <v>164</v>
      </c>
      <c r="AU250" s="279" t="s">
        <v>85</v>
      </c>
      <c r="AV250" s="14" t="s">
        <v>162</v>
      </c>
      <c r="AW250" s="14" t="s">
        <v>31</v>
      </c>
      <c r="AX250" s="14" t="s">
        <v>83</v>
      </c>
      <c r="AY250" s="279" t="s">
        <v>154</v>
      </c>
    </row>
    <row r="251" s="2" customFormat="1" ht="168" customHeight="1">
      <c r="A251" s="38"/>
      <c r="B251" s="39"/>
      <c r="C251" s="290" t="s">
        <v>366</v>
      </c>
      <c r="D251" s="290" t="s">
        <v>198</v>
      </c>
      <c r="E251" s="291" t="s">
        <v>802</v>
      </c>
      <c r="F251" s="292" t="s">
        <v>803</v>
      </c>
      <c r="G251" s="293" t="s">
        <v>177</v>
      </c>
      <c r="H251" s="294">
        <v>12.5</v>
      </c>
      <c r="I251" s="295"/>
      <c r="J251" s="296">
        <f>ROUND(I251*H251,2)</f>
        <v>0</v>
      </c>
      <c r="K251" s="292" t="s">
        <v>160</v>
      </c>
      <c r="L251" s="44"/>
      <c r="M251" s="297" t="s">
        <v>1</v>
      </c>
      <c r="N251" s="298" t="s">
        <v>40</v>
      </c>
      <c r="O251" s="91"/>
      <c r="P251" s="253">
        <f>O251*H251</f>
        <v>0</v>
      </c>
      <c r="Q251" s="253">
        <v>0</v>
      </c>
      <c r="R251" s="253">
        <f>Q251*H251</f>
        <v>0</v>
      </c>
      <c r="S251" s="253">
        <v>0</v>
      </c>
      <c r="T251" s="25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5" t="s">
        <v>333</v>
      </c>
      <c r="AT251" s="255" t="s">
        <v>198</v>
      </c>
      <c r="AU251" s="255" t="s">
        <v>85</v>
      </c>
      <c r="AY251" s="17" t="s">
        <v>154</v>
      </c>
      <c r="BE251" s="256">
        <f>IF(N251="základní",J251,0)</f>
        <v>0</v>
      </c>
      <c r="BF251" s="256">
        <f>IF(N251="snížená",J251,0)</f>
        <v>0</v>
      </c>
      <c r="BG251" s="256">
        <f>IF(N251="zákl. přenesená",J251,0)</f>
        <v>0</v>
      </c>
      <c r="BH251" s="256">
        <f>IF(N251="sníž. přenesená",J251,0)</f>
        <v>0</v>
      </c>
      <c r="BI251" s="256">
        <f>IF(N251="nulová",J251,0)</f>
        <v>0</v>
      </c>
      <c r="BJ251" s="17" t="s">
        <v>83</v>
      </c>
      <c r="BK251" s="256">
        <f>ROUND(I251*H251,2)</f>
        <v>0</v>
      </c>
      <c r="BL251" s="17" t="s">
        <v>333</v>
      </c>
      <c r="BM251" s="255" t="s">
        <v>804</v>
      </c>
    </row>
    <row r="252" s="2" customFormat="1">
      <c r="A252" s="38"/>
      <c r="B252" s="39"/>
      <c r="C252" s="40"/>
      <c r="D252" s="259" t="s">
        <v>491</v>
      </c>
      <c r="E252" s="40"/>
      <c r="F252" s="299" t="s">
        <v>501</v>
      </c>
      <c r="G252" s="40"/>
      <c r="H252" s="40"/>
      <c r="I252" s="154"/>
      <c r="J252" s="40"/>
      <c r="K252" s="40"/>
      <c r="L252" s="44"/>
      <c r="M252" s="300"/>
      <c r="N252" s="30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491</v>
      </c>
      <c r="AU252" s="17" t="s">
        <v>85</v>
      </c>
    </row>
    <row r="253" s="15" customFormat="1">
      <c r="A253" s="15"/>
      <c r="B253" s="280"/>
      <c r="C253" s="281"/>
      <c r="D253" s="259" t="s">
        <v>164</v>
      </c>
      <c r="E253" s="282" t="s">
        <v>1</v>
      </c>
      <c r="F253" s="283" t="s">
        <v>805</v>
      </c>
      <c r="G253" s="281"/>
      <c r="H253" s="282" t="s">
        <v>1</v>
      </c>
      <c r="I253" s="284"/>
      <c r="J253" s="281"/>
      <c r="K253" s="281"/>
      <c r="L253" s="285"/>
      <c r="M253" s="286"/>
      <c r="N253" s="287"/>
      <c r="O253" s="287"/>
      <c r="P253" s="287"/>
      <c r="Q253" s="287"/>
      <c r="R253" s="287"/>
      <c r="S253" s="287"/>
      <c r="T253" s="28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9" t="s">
        <v>164</v>
      </c>
      <c r="AU253" s="289" t="s">
        <v>85</v>
      </c>
      <c r="AV253" s="15" t="s">
        <v>83</v>
      </c>
      <c r="AW253" s="15" t="s">
        <v>31</v>
      </c>
      <c r="AX253" s="15" t="s">
        <v>75</v>
      </c>
      <c r="AY253" s="289" t="s">
        <v>154</v>
      </c>
    </row>
    <row r="254" s="13" customFormat="1">
      <c r="A254" s="13"/>
      <c r="B254" s="257"/>
      <c r="C254" s="258"/>
      <c r="D254" s="259" t="s">
        <v>164</v>
      </c>
      <c r="E254" s="260" t="s">
        <v>1</v>
      </c>
      <c r="F254" s="261" t="s">
        <v>806</v>
      </c>
      <c r="G254" s="258"/>
      <c r="H254" s="262">
        <v>12.5</v>
      </c>
      <c r="I254" s="263"/>
      <c r="J254" s="258"/>
      <c r="K254" s="258"/>
      <c r="L254" s="264"/>
      <c r="M254" s="265"/>
      <c r="N254" s="266"/>
      <c r="O254" s="266"/>
      <c r="P254" s="266"/>
      <c r="Q254" s="266"/>
      <c r="R254" s="266"/>
      <c r="S254" s="266"/>
      <c r="T254" s="26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8" t="s">
        <v>164</v>
      </c>
      <c r="AU254" s="268" t="s">
        <v>85</v>
      </c>
      <c r="AV254" s="13" t="s">
        <v>85</v>
      </c>
      <c r="AW254" s="13" t="s">
        <v>31</v>
      </c>
      <c r="AX254" s="13" t="s">
        <v>75</v>
      </c>
      <c r="AY254" s="268" t="s">
        <v>154</v>
      </c>
    </row>
    <row r="255" s="14" customFormat="1">
      <c r="A255" s="14"/>
      <c r="B255" s="269"/>
      <c r="C255" s="270"/>
      <c r="D255" s="259" t="s">
        <v>164</v>
      </c>
      <c r="E255" s="271" t="s">
        <v>1</v>
      </c>
      <c r="F255" s="272" t="s">
        <v>166</v>
      </c>
      <c r="G255" s="270"/>
      <c r="H255" s="273">
        <v>12.5</v>
      </c>
      <c r="I255" s="274"/>
      <c r="J255" s="270"/>
      <c r="K255" s="270"/>
      <c r="L255" s="275"/>
      <c r="M255" s="276"/>
      <c r="N255" s="277"/>
      <c r="O255" s="277"/>
      <c r="P255" s="277"/>
      <c r="Q255" s="277"/>
      <c r="R255" s="277"/>
      <c r="S255" s="277"/>
      <c r="T255" s="27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9" t="s">
        <v>164</v>
      </c>
      <c r="AU255" s="279" t="s">
        <v>85</v>
      </c>
      <c r="AV255" s="14" t="s">
        <v>162</v>
      </c>
      <c r="AW255" s="14" t="s">
        <v>31</v>
      </c>
      <c r="AX255" s="14" t="s">
        <v>83</v>
      </c>
      <c r="AY255" s="279" t="s">
        <v>154</v>
      </c>
    </row>
    <row r="256" s="2" customFormat="1" ht="78" customHeight="1">
      <c r="A256" s="38"/>
      <c r="B256" s="39"/>
      <c r="C256" s="290" t="s">
        <v>807</v>
      </c>
      <c r="D256" s="290" t="s">
        <v>198</v>
      </c>
      <c r="E256" s="291" t="s">
        <v>367</v>
      </c>
      <c r="F256" s="292" t="s">
        <v>368</v>
      </c>
      <c r="G256" s="293" t="s">
        <v>177</v>
      </c>
      <c r="H256" s="294">
        <v>11.34</v>
      </c>
      <c r="I256" s="295"/>
      <c r="J256" s="296">
        <f>ROUND(I256*H256,2)</f>
        <v>0</v>
      </c>
      <c r="K256" s="292" t="s">
        <v>160</v>
      </c>
      <c r="L256" s="44"/>
      <c r="M256" s="297" t="s">
        <v>1</v>
      </c>
      <c r="N256" s="298" t="s">
        <v>40</v>
      </c>
      <c r="O256" s="91"/>
      <c r="P256" s="253">
        <f>O256*H256</f>
        <v>0</v>
      </c>
      <c r="Q256" s="253">
        <v>0</v>
      </c>
      <c r="R256" s="253">
        <f>Q256*H256</f>
        <v>0</v>
      </c>
      <c r="S256" s="253">
        <v>0</v>
      </c>
      <c r="T256" s="25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5" t="s">
        <v>333</v>
      </c>
      <c r="AT256" s="255" t="s">
        <v>198</v>
      </c>
      <c r="AU256" s="255" t="s">
        <v>85</v>
      </c>
      <c r="AY256" s="17" t="s">
        <v>154</v>
      </c>
      <c r="BE256" s="256">
        <f>IF(N256="základní",J256,0)</f>
        <v>0</v>
      </c>
      <c r="BF256" s="256">
        <f>IF(N256="snížená",J256,0)</f>
        <v>0</v>
      </c>
      <c r="BG256" s="256">
        <f>IF(N256="zákl. přenesená",J256,0)</f>
        <v>0</v>
      </c>
      <c r="BH256" s="256">
        <f>IF(N256="sníž. přenesená",J256,0)</f>
        <v>0</v>
      </c>
      <c r="BI256" s="256">
        <f>IF(N256="nulová",J256,0)</f>
        <v>0</v>
      </c>
      <c r="BJ256" s="17" t="s">
        <v>83</v>
      </c>
      <c r="BK256" s="256">
        <f>ROUND(I256*H256,2)</f>
        <v>0</v>
      </c>
      <c r="BL256" s="17" t="s">
        <v>333</v>
      </c>
      <c r="BM256" s="255" t="s">
        <v>808</v>
      </c>
    </row>
    <row r="257" s="2" customFormat="1">
      <c r="A257" s="38"/>
      <c r="B257" s="39"/>
      <c r="C257" s="40"/>
      <c r="D257" s="259" t="s">
        <v>202</v>
      </c>
      <c r="E257" s="40"/>
      <c r="F257" s="299" t="s">
        <v>370</v>
      </c>
      <c r="G257" s="40"/>
      <c r="H257" s="40"/>
      <c r="I257" s="154"/>
      <c r="J257" s="40"/>
      <c r="K257" s="40"/>
      <c r="L257" s="44"/>
      <c r="M257" s="300"/>
      <c r="N257" s="301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202</v>
      </c>
      <c r="AU257" s="17" t="s">
        <v>85</v>
      </c>
    </row>
    <row r="258" s="15" customFormat="1">
      <c r="A258" s="15"/>
      <c r="B258" s="280"/>
      <c r="C258" s="281"/>
      <c r="D258" s="259" t="s">
        <v>164</v>
      </c>
      <c r="E258" s="282" t="s">
        <v>1</v>
      </c>
      <c r="F258" s="283" t="s">
        <v>809</v>
      </c>
      <c r="G258" s="281"/>
      <c r="H258" s="282" t="s">
        <v>1</v>
      </c>
      <c r="I258" s="284"/>
      <c r="J258" s="281"/>
      <c r="K258" s="281"/>
      <c r="L258" s="285"/>
      <c r="M258" s="286"/>
      <c r="N258" s="287"/>
      <c r="O258" s="287"/>
      <c r="P258" s="287"/>
      <c r="Q258" s="287"/>
      <c r="R258" s="287"/>
      <c r="S258" s="287"/>
      <c r="T258" s="28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9" t="s">
        <v>164</v>
      </c>
      <c r="AU258" s="289" t="s">
        <v>85</v>
      </c>
      <c r="AV258" s="15" t="s">
        <v>83</v>
      </c>
      <c r="AW258" s="15" t="s">
        <v>31</v>
      </c>
      <c r="AX258" s="15" t="s">
        <v>75</v>
      </c>
      <c r="AY258" s="289" t="s">
        <v>154</v>
      </c>
    </row>
    <row r="259" s="13" customFormat="1">
      <c r="A259" s="13"/>
      <c r="B259" s="257"/>
      <c r="C259" s="258"/>
      <c r="D259" s="259" t="s">
        <v>164</v>
      </c>
      <c r="E259" s="260" t="s">
        <v>1</v>
      </c>
      <c r="F259" s="261" t="s">
        <v>801</v>
      </c>
      <c r="G259" s="258"/>
      <c r="H259" s="262">
        <v>11.34</v>
      </c>
      <c r="I259" s="263"/>
      <c r="J259" s="258"/>
      <c r="K259" s="258"/>
      <c r="L259" s="264"/>
      <c r="M259" s="265"/>
      <c r="N259" s="266"/>
      <c r="O259" s="266"/>
      <c r="P259" s="266"/>
      <c r="Q259" s="266"/>
      <c r="R259" s="266"/>
      <c r="S259" s="266"/>
      <c r="T259" s="26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8" t="s">
        <v>164</v>
      </c>
      <c r="AU259" s="268" t="s">
        <v>85</v>
      </c>
      <c r="AV259" s="13" t="s">
        <v>85</v>
      </c>
      <c r="AW259" s="13" t="s">
        <v>31</v>
      </c>
      <c r="AX259" s="13" t="s">
        <v>75</v>
      </c>
      <c r="AY259" s="268" t="s">
        <v>154</v>
      </c>
    </row>
    <row r="260" s="14" customFormat="1">
      <c r="A260" s="14"/>
      <c r="B260" s="269"/>
      <c r="C260" s="270"/>
      <c r="D260" s="259" t="s">
        <v>164</v>
      </c>
      <c r="E260" s="271" t="s">
        <v>1</v>
      </c>
      <c r="F260" s="272" t="s">
        <v>166</v>
      </c>
      <c r="G260" s="270"/>
      <c r="H260" s="273">
        <v>11.34</v>
      </c>
      <c r="I260" s="274"/>
      <c r="J260" s="270"/>
      <c r="K260" s="270"/>
      <c r="L260" s="275"/>
      <c r="M260" s="276"/>
      <c r="N260" s="277"/>
      <c r="O260" s="277"/>
      <c r="P260" s="277"/>
      <c r="Q260" s="277"/>
      <c r="R260" s="277"/>
      <c r="S260" s="277"/>
      <c r="T260" s="27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9" t="s">
        <v>164</v>
      </c>
      <c r="AU260" s="279" t="s">
        <v>85</v>
      </c>
      <c r="AV260" s="14" t="s">
        <v>162</v>
      </c>
      <c r="AW260" s="14" t="s">
        <v>31</v>
      </c>
      <c r="AX260" s="14" t="s">
        <v>83</v>
      </c>
      <c r="AY260" s="279" t="s">
        <v>154</v>
      </c>
    </row>
    <row r="261" s="2" customFormat="1" ht="78" customHeight="1">
      <c r="A261" s="38"/>
      <c r="B261" s="39"/>
      <c r="C261" s="290" t="s">
        <v>778</v>
      </c>
      <c r="D261" s="290" t="s">
        <v>198</v>
      </c>
      <c r="E261" s="291" t="s">
        <v>810</v>
      </c>
      <c r="F261" s="292" t="s">
        <v>811</v>
      </c>
      <c r="G261" s="293" t="s">
        <v>177</v>
      </c>
      <c r="H261" s="294">
        <v>24.640000000000001</v>
      </c>
      <c r="I261" s="295"/>
      <c r="J261" s="296">
        <f>ROUND(I261*H261,2)</f>
        <v>0</v>
      </c>
      <c r="K261" s="292" t="s">
        <v>160</v>
      </c>
      <c r="L261" s="44"/>
      <c r="M261" s="297" t="s">
        <v>1</v>
      </c>
      <c r="N261" s="298" t="s">
        <v>40</v>
      </c>
      <c r="O261" s="91"/>
      <c r="P261" s="253">
        <f>O261*H261</f>
        <v>0</v>
      </c>
      <c r="Q261" s="253">
        <v>0</v>
      </c>
      <c r="R261" s="253">
        <f>Q261*H261</f>
        <v>0</v>
      </c>
      <c r="S261" s="253">
        <v>0</v>
      </c>
      <c r="T261" s="25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5" t="s">
        <v>162</v>
      </c>
      <c r="AT261" s="255" t="s">
        <v>198</v>
      </c>
      <c r="AU261" s="255" t="s">
        <v>85</v>
      </c>
      <c r="AY261" s="17" t="s">
        <v>154</v>
      </c>
      <c r="BE261" s="256">
        <f>IF(N261="základní",J261,0)</f>
        <v>0</v>
      </c>
      <c r="BF261" s="256">
        <f>IF(N261="snížená",J261,0)</f>
        <v>0</v>
      </c>
      <c r="BG261" s="256">
        <f>IF(N261="zákl. přenesená",J261,0)</f>
        <v>0</v>
      </c>
      <c r="BH261" s="256">
        <f>IF(N261="sníž. přenesená",J261,0)</f>
        <v>0</v>
      </c>
      <c r="BI261" s="256">
        <f>IF(N261="nulová",J261,0)</f>
        <v>0</v>
      </c>
      <c r="BJ261" s="17" t="s">
        <v>83</v>
      </c>
      <c r="BK261" s="256">
        <f>ROUND(I261*H261,2)</f>
        <v>0</v>
      </c>
      <c r="BL261" s="17" t="s">
        <v>162</v>
      </c>
      <c r="BM261" s="255" t="s">
        <v>812</v>
      </c>
    </row>
    <row r="262" s="15" customFormat="1">
      <c r="A262" s="15"/>
      <c r="B262" s="280"/>
      <c r="C262" s="281"/>
      <c r="D262" s="259" t="s">
        <v>164</v>
      </c>
      <c r="E262" s="282" t="s">
        <v>1</v>
      </c>
      <c r="F262" s="283" t="s">
        <v>813</v>
      </c>
      <c r="G262" s="281"/>
      <c r="H262" s="282" t="s">
        <v>1</v>
      </c>
      <c r="I262" s="284"/>
      <c r="J262" s="281"/>
      <c r="K262" s="281"/>
      <c r="L262" s="285"/>
      <c r="M262" s="286"/>
      <c r="N262" s="287"/>
      <c r="O262" s="287"/>
      <c r="P262" s="287"/>
      <c r="Q262" s="287"/>
      <c r="R262" s="287"/>
      <c r="S262" s="287"/>
      <c r="T262" s="28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9" t="s">
        <v>164</v>
      </c>
      <c r="AU262" s="289" t="s">
        <v>85</v>
      </c>
      <c r="AV262" s="15" t="s">
        <v>83</v>
      </c>
      <c r="AW262" s="15" t="s">
        <v>31</v>
      </c>
      <c r="AX262" s="15" t="s">
        <v>75</v>
      </c>
      <c r="AY262" s="289" t="s">
        <v>154</v>
      </c>
    </row>
    <row r="263" s="13" customFormat="1">
      <c r="A263" s="13"/>
      <c r="B263" s="257"/>
      <c r="C263" s="258"/>
      <c r="D263" s="259" t="s">
        <v>164</v>
      </c>
      <c r="E263" s="260" t="s">
        <v>1</v>
      </c>
      <c r="F263" s="261" t="s">
        <v>791</v>
      </c>
      <c r="G263" s="258"/>
      <c r="H263" s="262">
        <v>24.640000000000001</v>
      </c>
      <c r="I263" s="263"/>
      <c r="J263" s="258"/>
      <c r="K263" s="258"/>
      <c r="L263" s="264"/>
      <c r="M263" s="265"/>
      <c r="N263" s="266"/>
      <c r="O263" s="266"/>
      <c r="P263" s="266"/>
      <c r="Q263" s="266"/>
      <c r="R263" s="266"/>
      <c r="S263" s="266"/>
      <c r="T263" s="26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8" t="s">
        <v>164</v>
      </c>
      <c r="AU263" s="268" t="s">
        <v>85</v>
      </c>
      <c r="AV263" s="13" t="s">
        <v>85</v>
      </c>
      <c r="AW263" s="13" t="s">
        <v>31</v>
      </c>
      <c r="AX263" s="13" t="s">
        <v>75</v>
      </c>
      <c r="AY263" s="268" t="s">
        <v>154</v>
      </c>
    </row>
    <row r="264" s="14" customFormat="1">
      <c r="A264" s="14"/>
      <c r="B264" s="269"/>
      <c r="C264" s="270"/>
      <c r="D264" s="259" t="s">
        <v>164</v>
      </c>
      <c r="E264" s="271" t="s">
        <v>1</v>
      </c>
      <c r="F264" s="272" t="s">
        <v>166</v>
      </c>
      <c r="G264" s="270"/>
      <c r="H264" s="273">
        <v>24.640000000000001</v>
      </c>
      <c r="I264" s="274"/>
      <c r="J264" s="270"/>
      <c r="K264" s="270"/>
      <c r="L264" s="275"/>
      <c r="M264" s="276"/>
      <c r="N264" s="277"/>
      <c r="O264" s="277"/>
      <c r="P264" s="277"/>
      <c r="Q264" s="277"/>
      <c r="R264" s="277"/>
      <c r="S264" s="277"/>
      <c r="T264" s="27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9" t="s">
        <v>164</v>
      </c>
      <c r="AU264" s="279" t="s">
        <v>85</v>
      </c>
      <c r="AV264" s="14" t="s">
        <v>162</v>
      </c>
      <c r="AW264" s="14" t="s">
        <v>31</v>
      </c>
      <c r="AX264" s="14" t="s">
        <v>83</v>
      </c>
      <c r="AY264" s="279" t="s">
        <v>154</v>
      </c>
    </row>
    <row r="265" s="12" customFormat="1" ht="22.8" customHeight="1">
      <c r="A265" s="12"/>
      <c r="B265" s="227"/>
      <c r="C265" s="228"/>
      <c r="D265" s="229" t="s">
        <v>74</v>
      </c>
      <c r="E265" s="241" t="s">
        <v>124</v>
      </c>
      <c r="F265" s="241" t="s">
        <v>688</v>
      </c>
      <c r="G265" s="228"/>
      <c r="H265" s="228"/>
      <c r="I265" s="231"/>
      <c r="J265" s="242">
        <f>BK265</f>
        <v>0</v>
      </c>
      <c r="K265" s="228"/>
      <c r="L265" s="233"/>
      <c r="M265" s="234"/>
      <c r="N265" s="235"/>
      <c r="O265" s="235"/>
      <c r="P265" s="236">
        <f>SUM(P266:P269)</f>
        <v>0</v>
      </c>
      <c r="Q265" s="235"/>
      <c r="R265" s="236">
        <f>SUM(R266:R269)</f>
        <v>0</v>
      </c>
      <c r="S265" s="235"/>
      <c r="T265" s="237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8" t="s">
        <v>191</v>
      </c>
      <c r="AT265" s="239" t="s">
        <v>74</v>
      </c>
      <c r="AU265" s="239" t="s">
        <v>83</v>
      </c>
      <c r="AY265" s="238" t="s">
        <v>154</v>
      </c>
      <c r="BK265" s="240">
        <f>SUM(BK266:BK269)</f>
        <v>0</v>
      </c>
    </row>
    <row r="266" s="2" customFormat="1" ht="21.75" customHeight="1">
      <c r="A266" s="38"/>
      <c r="B266" s="39"/>
      <c r="C266" s="290" t="s">
        <v>814</v>
      </c>
      <c r="D266" s="290" t="s">
        <v>198</v>
      </c>
      <c r="E266" s="291" t="s">
        <v>689</v>
      </c>
      <c r="F266" s="292" t="s">
        <v>690</v>
      </c>
      <c r="G266" s="293" t="s">
        <v>159</v>
      </c>
      <c r="H266" s="294">
        <v>1</v>
      </c>
      <c r="I266" s="295"/>
      <c r="J266" s="296">
        <f>ROUND(I266*H266,2)</f>
        <v>0</v>
      </c>
      <c r="K266" s="292" t="s">
        <v>691</v>
      </c>
      <c r="L266" s="44"/>
      <c r="M266" s="297" t="s">
        <v>1</v>
      </c>
      <c r="N266" s="298" t="s">
        <v>40</v>
      </c>
      <c r="O266" s="91"/>
      <c r="P266" s="253">
        <f>O266*H266</f>
        <v>0</v>
      </c>
      <c r="Q266" s="253">
        <v>0</v>
      </c>
      <c r="R266" s="253">
        <f>Q266*H266</f>
        <v>0</v>
      </c>
      <c r="S266" s="253">
        <v>0</v>
      </c>
      <c r="T266" s="25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5" t="s">
        <v>333</v>
      </c>
      <c r="AT266" s="255" t="s">
        <v>198</v>
      </c>
      <c r="AU266" s="255" t="s">
        <v>85</v>
      </c>
      <c r="AY266" s="17" t="s">
        <v>154</v>
      </c>
      <c r="BE266" s="256">
        <f>IF(N266="základní",J266,0)</f>
        <v>0</v>
      </c>
      <c r="BF266" s="256">
        <f>IF(N266="snížená",J266,0)</f>
        <v>0</v>
      </c>
      <c r="BG266" s="256">
        <f>IF(N266="zákl. přenesená",J266,0)</f>
        <v>0</v>
      </c>
      <c r="BH266" s="256">
        <f>IF(N266="sníž. přenesená",J266,0)</f>
        <v>0</v>
      </c>
      <c r="BI266" s="256">
        <f>IF(N266="nulová",J266,0)</f>
        <v>0</v>
      </c>
      <c r="BJ266" s="17" t="s">
        <v>83</v>
      </c>
      <c r="BK266" s="256">
        <f>ROUND(I266*H266,2)</f>
        <v>0</v>
      </c>
      <c r="BL266" s="17" t="s">
        <v>333</v>
      </c>
      <c r="BM266" s="255" t="s">
        <v>815</v>
      </c>
    </row>
    <row r="267" s="15" customFormat="1">
      <c r="A267" s="15"/>
      <c r="B267" s="280"/>
      <c r="C267" s="281"/>
      <c r="D267" s="259" t="s">
        <v>164</v>
      </c>
      <c r="E267" s="282" t="s">
        <v>1</v>
      </c>
      <c r="F267" s="283" t="s">
        <v>693</v>
      </c>
      <c r="G267" s="281"/>
      <c r="H267" s="282" t="s">
        <v>1</v>
      </c>
      <c r="I267" s="284"/>
      <c r="J267" s="281"/>
      <c r="K267" s="281"/>
      <c r="L267" s="285"/>
      <c r="M267" s="286"/>
      <c r="N267" s="287"/>
      <c r="O267" s="287"/>
      <c r="P267" s="287"/>
      <c r="Q267" s="287"/>
      <c r="R267" s="287"/>
      <c r="S267" s="287"/>
      <c r="T267" s="28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9" t="s">
        <v>164</v>
      </c>
      <c r="AU267" s="289" t="s">
        <v>85</v>
      </c>
      <c r="AV267" s="15" t="s">
        <v>83</v>
      </c>
      <c r="AW267" s="15" t="s">
        <v>31</v>
      </c>
      <c r="AX267" s="15" t="s">
        <v>75</v>
      </c>
      <c r="AY267" s="289" t="s">
        <v>154</v>
      </c>
    </row>
    <row r="268" s="13" customFormat="1">
      <c r="A268" s="13"/>
      <c r="B268" s="257"/>
      <c r="C268" s="258"/>
      <c r="D268" s="259" t="s">
        <v>164</v>
      </c>
      <c r="E268" s="260" t="s">
        <v>1</v>
      </c>
      <c r="F268" s="261" t="s">
        <v>83</v>
      </c>
      <c r="G268" s="258"/>
      <c r="H268" s="262">
        <v>1</v>
      </c>
      <c r="I268" s="263"/>
      <c r="J268" s="258"/>
      <c r="K268" s="258"/>
      <c r="L268" s="264"/>
      <c r="M268" s="265"/>
      <c r="N268" s="266"/>
      <c r="O268" s="266"/>
      <c r="P268" s="266"/>
      <c r="Q268" s="266"/>
      <c r="R268" s="266"/>
      <c r="S268" s="266"/>
      <c r="T268" s="26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8" t="s">
        <v>164</v>
      </c>
      <c r="AU268" s="268" t="s">
        <v>85</v>
      </c>
      <c r="AV268" s="13" t="s">
        <v>85</v>
      </c>
      <c r="AW268" s="13" t="s">
        <v>31</v>
      </c>
      <c r="AX268" s="13" t="s">
        <v>75</v>
      </c>
      <c r="AY268" s="268" t="s">
        <v>154</v>
      </c>
    </row>
    <row r="269" s="14" customFormat="1">
      <c r="A269" s="14"/>
      <c r="B269" s="269"/>
      <c r="C269" s="270"/>
      <c r="D269" s="259" t="s">
        <v>164</v>
      </c>
      <c r="E269" s="271" t="s">
        <v>1</v>
      </c>
      <c r="F269" s="272" t="s">
        <v>166</v>
      </c>
      <c r="G269" s="270"/>
      <c r="H269" s="273">
        <v>1</v>
      </c>
      <c r="I269" s="274"/>
      <c r="J269" s="270"/>
      <c r="K269" s="270"/>
      <c r="L269" s="275"/>
      <c r="M269" s="302"/>
      <c r="N269" s="303"/>
      <c r="O269" s="303"/>
      <c r="P269" s="303"/>
      <c r="Q269" s="303"/>
      <c r="R269" s="303"/>
      <c r="S269" s="303"/>
      <c r="T269" s="30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9" t="s">
        <v>164</v>
      </c>
      <c r="AU269" s="279" t="s">
        <v>85</v>
      </c>
      <c r="AV269" s="14" t="s">
        <v>162</v>
      </c>
      <c r="AW269" s="14" t="s">
        <v>31</v>
      </c>
      <c r="AX269" s="14" t="s">
        <v>83</v>
      </c>
      <c r="AY269" s="279" t="s">
        <v>154</v>
      </c>
    </row>
    <row r="270" s="2" customFormat="1" ht="6.96" customHeight="1">
      <c r="A270" s="38"/>
      <c r="B270" s="66"/>
      <c r="C270" s="67"/>
      <c r="D270" s="67"/>
      <c r="E270" s="67"/>
      <c r="F270" s="67"/>
      <c r="G270" s="67"/>
      <c r="H270" s="67"/>
      <c r="I270" s="192"/>
      <c r="J270" s="67"/>
      <c r="K270" s="67"/>
      <c r="L270" s="44"/>
      <c r="M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</sheetData>
  <sheetProtection sheet="1" autoFilter="0" formatColumns="0" formatRows="0" objects="1" scenarios="1" spinCount="100000" saltValue="uAYQKnMnC4H31+9omv97hx0RFRZIBbmaxe3JdfGEth/MqaRr50JhNZDk9jysyXWPpfmwa5zc/pZ+GisrjIvWpg==" hashValue="a8MSuYMF+pJaQEZ0lPHS8XjVBRw+ComeyqLRgSEuBrAV6x/RbbSAQte/gRt2N7N+Drl8tYo2a4ClNyIrNUkryw==" algorithmName="SHA-512" password="CC35"/>
  <autoFilter ref="C121:K26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hidden="1" s="1" customFormat="1" ht="24.96" customHeight="1">
      <c r="B4" s="20"/>
      <c r="D4" s="150" t="s">
        <v>126</v>
      </c>
      <c r="I4" s="146"/>
      <c r="L4" s="20"/>
      <c r="M4" s="151" t="s">
        <v>10</v>
      </c>
      <c r="AT4" s="17" t="s">
        <v>4</v>
      </c>
    </row>
    <row r="5" hidden="1" s="1" customFormat="1" ht="6.96" customHeight="1">
      <c r="B5" s="20"/>
      <c r="I5" s="146"/>
      <c r="L5" s="20"/>
    </row>
    <row r="6" hidden="1" s="1" customFormat="1" ht="12" customHeight="1">
      <c r="B6" s="20"/>
      <c r="D6" s="152" t="s">
        <v>16</v>
      </c>
      <c r="I6" s="146"/>
      <c r="L6" s="20"/>
    </row>
    <row r="7" hidden="1" s="1" customFormat="1" ht="16.5" customHeight="1">
      <c r="B7" s="20"/>
      <c r="E7" s="153" t="str">
        <f>'Rekapitulace stavby'!K6</f>
        <v>Oprava trati v úseku Brandýsek - Kralupy</v>
      </c>
      <c r="F7" s="152"/>
      <c r="G7" s="152"/>
      <c r="H7" s="152"/>
      <c r="I7" s="146"/>
      <c r="L7" s="20"/>
    </row>
    <row r="8" hidden="1" s="2" customFormat="1" ht="12" customHeight="1">
      <c r="A8" s="38"/>
      <c r="B8" s="44"/>
      <c r="C8" s="38"/>
      <c r="D8" s="152" t="s">
        <v>127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5" t="s">
        <v>816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6. 4. 2020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ROUND((SUM(BE121:BE232)),  2)</f>
        <v>0</v>
      </c>
      <c r="G33" s="38"/>
      <c r="H33" s="38"/>
      <c r="I33" s="171">
        <v>0.20999999999999999</v>
      </c>
      <c r="J33" s="170">
        <f>ROUND(((SUM(BE121:BE232))*I33),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2" t="s">
        <v>41</v>
      </c>
      <c r="F34" s="170">
        <f>ROUND((SUM(BF121:BF232)),  2)</f>
        <v>0</v>
      </c>
      <c r="G34" s="38"/>
      <c r="H34" s="38"/>
      <c r="I34" s="171">
        <v>0.14999999999999999</v>
      </c>
      <c r="J34" s="170">
        <f>ROUND(((SUM(BF121:BF232))*I34),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ROUND((SUM(BG121:BG232)),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ROUND((SUM(BH121:BH232)),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ROUND((SUM(BI121:BI232)),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6" t="str">
        <f>E7</f>
        <v>Oprava trati v úseku Brandýsek - Kralupy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08 - Oprava přejezdu P2465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6. 4. 2020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7" t="s">
        <v>130</v>
      </c>
      <c r="D94" s="198"/>
      <c r="E94" s="198"/>
      <c r="F94" s="198"/>
      <c r="G94" s="198"/>
      <c r="H94" s="198"/>
      <c r="I94" s="199"/>
      <c r="J94" s="200" t="s">
        <v>131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201" t="s">
        <v>132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hidden="1" s="9" customFormat="1" ht="24.96" customHeight="1">
      <c r="A97" s="9"/>
      <c r="B97" s="202"/>
      <c r="C97" s="203"/>
      <c r="D97" s="204" t="s">
        <v>134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9"/>
      <c r="C98" s="133"/>
      <c r="D98" s="210" t="s">
        <v>136</v>
      </c>
      <c r="E98" s="211"/>
      <c r="F98" s="211"/>
      <c r="G98" s="211"/>
      <c r="H98" s="211"/>
      <c r="I98" s="212"/>
      <c r="J98" s="213">
        <f>J123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9"/>
      <c r="C99" s="133"/>
      <c r="D99" s="210" t="s">
        <v>137</v>
      </c>
      <c r="E99" s="211"/>
      <c r="F99" s="211"/>
      <c r="G99" s="211"/>
      <c r="H99" s="211"/>
      <c r="I99" s="212"/>
      <c r="J99" s="213">
        <f>J147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9"/>
      <c r="C100" s="133"/>
      <c r="D100" s="210" t="s">
        <v>138</v>
      </c>
      <c r="E100" s="211"/>
      <c r="F100" s="211"/>
      <c r="G100" s="211"/>
      <c r="H100" s="211"/>
      <c r="I100" s="212"/>
      <c r="J100" s="213">
        <f>J194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9"/>
      <c r="C101" s="133"/>
      <c r="D101" s="210" t="s">
        <v>639</v>
      </c>
      <c r="E101" s="211"/>
      <c r="F101" s="211"/>
      <c r="G101" s="211"/>
      <c r="H101" s="211"/>
      <c r="I101" s="212"/>
      <c r="J101" s="213">
        <f>J228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Oprava trati v úseku Brandýsek - Kralupy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08 - Oprava přejezdu P2465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56" t="s">
        <v>22</v>
      </c>
      <c r="J115" s="79" t="str">
        <f>IF(J12="","",J12)</f>
        <v>6. 4. 2020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156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56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140</v>
      </c>
      <c r="D120" s="218" t="s">
        <v>60</v>
      </c>
      <c r="E120" s="218" t="s">
        <v>56</v>
      </c>
      <c r="F120" s="218" t="s">
        <v>57</v>
      </c>
      <c r="G120" s="218" t="s">
        <v>141</v>
      </c>
      <c r="H120" s="218" t="s">
        <v>142</v>
      </c>
      <c r="I120" s="219" t="s">
        <v>143</v>
      </c>
      <c r="J120" s="218" t="s">
        <v>131</v>
      </c>
      <c r="K120" s="220" t="s">
        <v>144</v>
      </c>
      <c r="L120" s="221"/>
      <c r="M120" s="100" t="s">
        <v>1</v>
      </c>
      <c r="N120" s="101" t="s">
        <v>39</v>
      </c>
      <c r="O120" s="101" t="s">
        <v>145</v>
      </c>
      <c r="P120" s="101" t="s">
        <v>146</v>
      </c>
      <c r="Q120" s="101" t="s">
        <v>147</v>
      </c>
      <c r="R120" s="101" t="s">
        <v>148</v>
      </c>
      <c r="S120" s="101" t="s">
        <v>149</v>
      </c>
      <c r="T120" s="102" t="s">
        <v>150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151</v>
      </c>
      <c r="D121" s="40"/>
      <c r="E121" s="40"/>
      <c r="F121" s="40"/>
      <c r="G121" s="40"/>
      <c r="H121" s="40"/>
      <c r="I121" s="154"/>
      <c r="J121" s="222">
        <f>BK121</f>
        <v>0</v>
      </c>
      <c r="K121" s="40"/>
      <c r="L121" s="44"/>
      <c r="M121" s="103"/>
      <c r="N121" s="223"/>
      <c r="O121" s="104"/>
      <c r="P121" s="224">
        <f>P122</f>
        <v>0</v>
      </c>
      <c r="Q121" s="104"/>
      <c r="R121" s="224">
        <f>R122</f>
        <v>116.2115</v>
      </c>
      <c r="S121" s="104"/>
      <c r="T121" s="225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133</v>
      </c>
      <c r="BK121" s="226">
        <f>BK122</f>
        <v>0</v>
      </c>
    </row>
    <row r="122" s="12" customFormat="1" ht="25.92" customHeight="1">
      <c r="A122" s="12"/>
      <c r="B122" s="227"/>
      <c r="C122" s="228"/>
      <c r="D122" s="229" t="s">
        <v>74</v>
      </c>
      <c r="E122" s="230" t="s">
        <v>152</v>
      </c>
      <c r="F122" s="230" t="s">
        <v>153</v>
      </c>
      <c r="G122" s="228"/>
      <c r="H122" s="228"/>
      <c r="I122" s="231"/>
      <c r="J122" s="232">
        <f>BK122</f>
        <v>0</v>
      </c>
      <c r="K122" s="228"/>
      <c r="L122" s="233"/>
      <c r="M122" s="234"/>
      <c r="N122" s="235"/>
      <c r="O122" s="235"/>
      <c r="P122" s="236">
        <f>P123+P147+P194+P228</f>
        <v>0</v>
      </c>
      <c r="Q122" s="235"/>
      <c r="R122" s="236">
        <f>R123+R147+R194+R228</f>
        <v>116.2115</v>
      </c>
      <c r="S122" s="235"/>
      <c r="T122" s="237">
        <f>T123+T147+T194+T228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8" t="s">
        <v>83</v>
      </c>
      <c r="AT122" s="239" t="s">
        <v>74</v>
      </c>
      <c r="AU122" s="239" t="s">
        <v>75</v>
      </c>
      <c r="AY122" s="238" t="s">
        <v>154</v>
      </c>
      <c r="BK122" s="240">
        <f>BK123+BK147+BK194+BK228</f>
        <v>0</v>
      </c>
    </row>
    <row r="123" s="12" customFormat="1" ht="22.8" customHeight="1">
      <c r="A123" s="12"/>
      <c r="B123" s="227"/>
      <c r="C123" s="228"/>
      <c r="D123" s="229" t="s">
        <v>74</v>
      </c>
      <c r="E123" s="241" t="s">
        <v>85</v>
      </c>
      <c r="F123" s="241" t="s">
        <v>173</v>
      </c>
      <c r="G123" s="228"/>
      <c r="H123" s="228"/>
      <c r="I123" s="231"/>
      <c r="J123" s="242">
        <f>BK123</f>
        <v>0</v>
      </c>
      <c r="K123" s="228"/>
      <c r="L123" s="233"/>
      <c r="M123" s="234"/>
      <c r="N123" s="235"/>
      <c r="O123" s="235"/>
      <c r="P123" s="236">
        <f>SUM(P124:P146)</f>
        <v>0</v>
      </c>
      <c r="Q123" s="235"/>
      <c r="R123" s="236">
        <f>SUM(R124:R146)</f>
        <v>116.21000000000001</v>
      </c>
      <c r="S123" s="235"/>
      <c r="T123" s="237">
        <f>SUM(T124:T146)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83</v>
      </c>
      <c r="AT123" s="239" t="s">
        <v>74</v>
      </c>
      <c r="AU123" s="239" t="s">
        <v>83</v>
      </c>
      <c r="AY123" s="238" t="s">
        <v>154</v>
      </c>
      <c r="BK123" s="240">
        <f>SUM(BK124:BK146)</f>
        <v>0</v>
      </c>
    </row>
    <row r="124" s="2" customFormat="1" ht="21.75" customHeight="1">
      <c r="A124" s="38"/>
      <c r="B124" s="39"/>
      <c r="C124" s="243" t="s">
        <v>83</v>
      </c>
      <c r="D124" s="243" t="s">
        <v>156</v>
      </c>
      <c r="E124" s="244" t="s">
        <v>723</v>
      </c>
      <c r="F124" s="245" t="s">
        <v>724</v>
      </c>
      <c r="G124" s="246" t="s">
        <v>177</v>
      </c>
      <c r="H124" s="247">
        <v>6.2000000000000002</v>
      </c>
      <c r="I124" s="248"/>
      <c r="J124" s="249">
        <f>ROUND(I124*H124,2)</f>
        <v>0</v>
      </c>
      <c r="K124" s="245" t="s">
        <v>160</v>
      </c>
      <c r="L124" s="250"/>
      <c r="M124" s="251" t="s">
        <v>1</v>
      </c>
      <c r="N124" s="252" t="s">
        <v>40</v>
      </c>
      <c r="O124" s="91"/>
      <c r="P124" s="253">
        <f>O124*H124</f>
        <v>0</v>
      </c>
      <c r="Q124" s="253">
        <v>1</v>
      </c>
      <c r="R124" s="253">
        <f>Q124*H124</f>
        <v>6.2000000000000002</v>
      </c>
      <c r="S124" s="253">
        <v>0</v>
      </c>
      <c r="T124" s="25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5" t="s">
        <v>161</v>
      </c>
      <c r="AT124" s="255" t="s">
        <v>156</v>
      </c>
      <c r="AU124" s="255" t="s">
        <v>85</v>
      </c>
      <c r="AY124" s="17" t="s">
        <v>154</v>
      </c>
      <c r="BE124" s="256">
        <f>IF(N124="základní",J124,0)</f>
        <v>0</v>
      </c>
      <c r="BF124" s="256">
        <f>IF(N124="snížená",J124,0)</f>
        <v>0</v>
      </c>
      <c r="BG124" s="256">
        <f>IF(N124="zákl. přenesená",J124,0)</f>
        <v>0</v>
      </c>
      <c r="BH124" s="256">
        <f>IF(N124="sníž. přenesená",J124,0)</f>
        <v>0</v>
      </c>
      <c r="BI124" s="256">
        <f>IF(N124="nulová",J124,0)</f>
        <v>0</v>
      </c>
      <c r="BJ124" s="17" t="s">
        <v>83</v>
      </c>
      <c r="BK124" s="256">
        <f>ROUND(I124*H124,2)</f>
        <v>0</v>
      </c>
      <c r="BL124" s="17" t="s">
        <v>162</v>
      </c>
      <c r="BM124" s="255" t="s">
        <v>817</v>
      </c>
    </row>
    <row r="125" s="13" customFormat="1">
      <c r="A125" s="13"/>
      <c r="B125" s="257"/>
      <c r="C125" s="258"/>
      <c r="D125" s="259" t="s">
        <v>164</v>
      </c>
      <c r="E125" s="260" t="s">
        <v>1</v>
      </c>
      <c r="F125" s="261" t="s">
        <v>818</v>
      </c>
      <c r="G125" s="258"/>
      <c r="H125" s="262">
        <v>6.2000000000000002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164</v>
      </c>
      <c r="AU125" s="268" t="s">
        <v>85</v>
      </c>
      <c r="AV125" s="13" t="s">
        <v>85</v>
      </c>
      <c r="AW125" s="13" t="s">
        <v>31</v>
      </c>
      <c r="AX125" s="13" t="s">
        <v>75</v>
      </c>
      <c r="AY125" s="268" t="s">
        <v>154</v>
      </c>
    </row>
    <row r="126" s="14" customFormat="1">
      <c r="A126" s="14"/>
      <c r="B126" s="269"/>
      <c r="C126" s="270"/>
      <c r="D126" s="259" t="s">
        <v>164</v>
      </c>
      <c r="E126" s="271" t="s">
        <v>1</v>
      </c>
      <c r="F126" s="272" t="s">
        <v>166</v>
      </c>
      <c r="G126" s="270"/>
      <c r="H126" s="273">
        <v>6.2000000000000002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164</v>
      </c>
      <c r="AU126" s="279" t="s">
        <v>85</v>
      </c>
      <c r="AV126" s="14" t="s">
        <v>162</v>
      </c>
      <c r="AW126" s="14" t="s">
        <v>31</v>
      </c>
      <c r="AX126" s="14" t="s">
        <v>83</v>
      </c>
      <c r="AY126" s="279" t="s">
        <v>154</v>
      </c>
    </row>
    <row r="127" s="2" customFormat="1" ht="21.75" customHeight="1">
      <c r="A127" s="38"/>
      <c r="B127" s="39"/>
      <c r="C127" s="243" t="s">
        <v>85</v>
      </c>
      <c r="D127" s="243" t="s">
        <v>156</v>
      </c>
      <c r="E127" s="244" t="s">
        <v>643</v>
      </c>
      <c r="F127" s="245" t="s">
        <v>644</v>
      </c>
      <c r="G127" s="246" t="s">
        <v>159</v>
      </c>
      <c r="H127" s="247">
        <v>2</v>
      </c>
      <c r="I127" s="248"/>
      <c r="J127" s="249">
        <f>ROUND(I127*H127,2)</f>
        <v>0</v>
      </c>
      <c r="K127" s="245" t="s">
        <v>160</v>
      </c>
      <c r="L127" s="250"/>
      <c r="M127" s="251" t="s">
        <v>1</v>
      </c>
      <c r="N127" s="252" t="s">
        <v>40</v>
      </c>
      <c r="O127" s="91"/>
      <c r="P127" s="253">
        <f>O127*H127</f>
        <v>0</v>
      </c>
      <c r="Q127" s="253">
        <v>1.5549999999999999</v>
      </c>
      <c r="R127" s="253">
        <f>Q127*H127</f>
        <v>3.1099999999999999</v>
      </c>
      <c r="S127" s="253">
        <v>0</v>
      </c>
      <c r="T127" s="25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5" t="s">
        <v>161</v>
      </c>
      <c r="AT127" s="255" t="s">
        <v>156</v>
      </c>
      <c r="AU127" s="255" t="s">
        <v>85</v>
      </c>
      <c r="AY127" s="17" t="s">
        <v>154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7" t="s">
        <v>83</v>
      </c>
      <c r="BK127" s="256">
        <f>ROUND(I127*H127,2)</f>
        <v>0</v>
      </c>
      <c r="BL127" s="17" t="s">
        <v>162</v>
      </c>
      <c r="BM127" s="255" t="s">
        <v>819</v>
      </c>
    </row>
    <row r="128" s="15" customFormat="1">
      <c r="A128" s="15"/>
      <c r="B128" s="280"/>
      <c r="C128" s="281"/>
      <c r="D128" s="259" t="s">
        <v>164</v>
      </c>
      <c r="E128" s="282" t="s">
        <v>1</v>
      </c>
      <c r="F128" s="283" t="s">
        <v>646</v>
      </c>
      <c r="G128" s="281"/>
      <c r="H128" s="282" t="s">
        <v>1</v>
      </c>
      <c r="I128" s="284"/>
      <c r="J128" s="281"/>
      <c r="K128" s="281"/>
      <c r="L128" s="285"/>
      <c r="M128" s="286"/>
      <c r="N128" s="287"/>
      <c r="O128" s="287"/>
      <c r="P128" s="287"/>
      <c r="Q128" s="287"/>
      <c r="R128" s="287"/>
      <c r="S128" s="287"/>
      <c r="T128" s="28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9" t="s">
        <v>164</v>
      </c>
      <c r="AU128" s="289" t="s">
        <v>85</v>
      </c>
      <c r="AV128" s="15" t="s">
        <v>83</v>
      </c>
      <c r="AW128" s="15" t="s">
        <v>31</v>
      </c>
      <c r="AX128" s="15" t="s">
        <v>75</v>
      </c>
      <c r="AY128" s="289" t="s">
        <v>154</v>
      </c>
    </row>
    <row r="129" s="13" customFormat="1">
      <c r="A129" s="13"/>
      <c r="B129" s="257"/>
      <c r="C129" s="258"/>
      <c r="D129" s="259" t="s">
        <v>164</v>
      </c>
      <c r="E129" s="260" t="s">
        <v>1</v>
      </c>
      <c r="F129" s="261" t="s">
        <v>85</v>
      </c>
      <c r="G129" s="258"/>
      <c r="H129" s="262">
        <v>2</v>
      </c>
      <c r="I129" s="263"/>
      <c r="J129" s="258"/>
      <c r="K129" s="258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164</v>
      </c>
      <c r="AU129" s="268" t="s">
        <v>85</v>
      </c>
      <c r="AV129" s="13" t="s">
        <v>85</v>
      </c>
      <c r="AW129" s="13" t="s">
        <v>31</v>
      </c>
      <c r="AX129" s="13" t="s">
        <v>75</v>
      </c>
      <c r="AY129" s="268" t="s">
        <v>154</v>
      </c>
    </row>
    <row r="130" s="14" customFormat="1">
      <c r="A130" s="14"/>
      <c r="B130" s="269"/>
      <c r="C130" s="270"/>
      <c r="D130" s="259" t="s">
        <v>164</v>
      </c>
      <c r="E130" s="271" t="s">
        <v>1</v>
      </c>
      <c r="F130" s="272" t="s">
        <v>166</v>
      </c>
      <c r="G130" s="270"/>
      <c r="H130" s="273">
        <v>2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9" t="s">
        <v>164</v>
      </c>
      <c r="AU130" s="279" t="s">
        <v>85</v>
      </c>
      <c r="AV130" s="14" t="s">
        <v>162</v>
      </c>
      <c r="AW130" s="14" t="s">
        <v>31</v>
      </c>
      <c r="AX130" s="14" t="s">
        <v>83</v>
      </c>
      <c r="AY130" s="279" t="s">
        <v>154</v>
      </c>
    </row>
    <row r="131" s="2" customFormat="1" ht="21.75" customHeight="1">
      <c r="A131" s="38"/>
      <c r="B131" s="39"/>
      <c r="C131" s="243" t="s">
        <v>174</v>
      </c>
      <c r="D131" s="243" t="s">
        <v>156</v>
      </c>
      <c r="E131" s="244" t="s">
        <v>727</v>
      </c>
      <c r="F131" s="245" t="s">
        <v>728</v>
      </c>
      <c r="G131" s="246" t="s">
        <v>177</v>
      </c>
      <c r="H131" s="247">
        <v>6.2000000000000002</v>
      </c>
      <c r="I131" s="248"/>
      <c r="J131" s="249">
        <f>ROUND(I131*H131,2)</f>
        <v>0</v>
      </c>
      <c r="K131" s="245" t="s">
        <v>160</v>
      </c>
      <c r="L131" s="250"/>
      <c r="M131" s="251" t="s">
        <v>1</v>
      </c>
      <c r="N131" s="252" t="s">
        <v>40</v>
      </c>
      <c r="O131" s="91"/>
      <c r="P131" s="253">
        <f>O131*H131</f>
        <v>0</v>
      </c>
      <c r="Q131" s="253">
        <v>1</v>
      </c>
      <c r="R131" s="253">
        <f>Q131*H131</f>
        <v>6.2000000000000002</v>
      </c>
      <c r="S131" s="253">
        <v>0</v>
      </c>
      <c r="T131" s="25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5" t="s">
        <v>161</v>
      </c>
      <c r="AT131" s="255" t="s">
        <v>156</v>
      </c>
      <c r="AU131" s="255" t="s">
        <v>85</v>
      </c>
      <c r="AY131" s="17" t="s">
        <v>154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7" t="s">
        <v>83</v>
      </c>
      <c r="BK131" s="256">
        <f>ROUND(I131*H131,2)</f>
        <v>0</v>
      </c>
      <c r="BL131" s="17" t="s">
        <v>162</v>
      </c>
      <c r="BM131" s="255" t="s">
        <v>820</v>
      </c>
    </row>
    <row r="132" s="13" customFormat="1">
      <c r="A132" s="13"/>
      <c r="B132" s="257"/>
      <c r="C132" s="258"/>
      <c r="D132" s="259" t="s">
        <v>164</v>
      </c>
      <c r="E132" s="260" t="s">
        <v>1</v>
      </c>
      <c r="F132" s="261" t="s">
        <v>818</v>
      </c>
      <c r="G132" s="258"/>
      <c r="H132" s="262">
        <v>6.2000000000000002</v>
      </c>
      <c r="I132" s="263"/>
      <c r="J132" s="258"/>
      <c r="K132" s="258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164</v>
      </c>
      <c r="AU132" s="268" t="s">
        <v>85</v>
      </c>
      <c r="AV132" s="13" t="s">
        <v>85</v>
      </c>
      <c r="AW132" s="13" t="s">
        <v>31</v>
      </c>
      <c r="AX132" s="13" t="s">
        <v>75</v>
      </c>
      <c r="AY132" s="268" t="s">
        <v>154</v>
      </c>
    </row>
    <row r="133" s="14" customFormat="1">
      <c r="A133" s="14"/>
      <c r="B133" s="269"/>
      <c r="C133" s="270"/>
      <c r="D133" s="259" t="s">
        <v>164</v>
      </c>
      <c r="E133" s="271" t="s">
        <v>1</v>
      </c>
      <c r="F133" s="272" t="s">
        <v>166</v>
      </c>
      <c r="G133" s="270"/>
      <c r="H133" s="273">
        <v>6.2000000000000002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9" t="s">
        <v>164</v>
      </c>
      <c r="AU133" s="279" t="s">
        <v>85</v>
      </c>
      <c r="AV133" s="14" t="s">
        <v>162</v>
      </c>
      <c r="AW133" s="14" t="s">
        <v>31</v>
      </c>
      <c r="AX133" s="14" t="s">
        <v>83</v>
      </c>
      <c r="AY133" s="279" t="s">
        <v>154</v>
      </c>
    </row>
    <row r="134" s="2" customFormat="1" ht="21.75" customHeight="1">
      <c r="A134" s="38"/>
      <c r="B134" s="39"/>
      <c r="C134" s="243" t="s">
        <v>162</v>
      </c>
      <c r="D134" s="243" t="s">
        <v>156</v>
      </c>
      <c r="E134" s="244" t="s">
        <v>730</v>
      </c>
      <c r="F134" s="245" t="s">
        <v>731</v>
      </c>
      <c r="G134" s="246" t="s">
        <v>177</v>
      </c>
      <c r="H134" s="247">
        <v>6.2000000000000002</v>
      </c>
      <c r="I134" s="248"/>
      <c r="J134" s="249">
        <f>ROUND(I134*H134,2)</f>
        <v>0</v>
      </c>
      <c r="K134" s="245" t="s">
        <v>160</v>
      </c>
      <c r="L134" s="250"/>
      <c r="M134" s="251" t="s">
        <v>1</v>
      </c>
      <c r="N134" s="252" t="s">
        <v>40</v>
      </c>
      <c r="O134" s="91"/>
      <c r="P134" s="253">
        <f>O134*H134</f>
        <v>0</v>
      </c>
      <c r="Q134" s="253">
        <v>1</v>
      </c>
      <c r="R134" s="253">
        <f>Q134*H134</f>
        <v>6.2000000000000002</v>
      </c>
      <c r="S134" s="253">
        <v>0</v>
      </c>
      <c r="T134" s="25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5" t="s">
        <v>161</v>
      </c>
      <c r="AT134" s="255" t="s">
        <v>156</v>
      </c>
      <c r="AU134" s="255" t="s">
        <v>85</v>
      </c>
      <c r="AY134" s="17" t="s">
        <v>154</v>
      </c>
      <c r="BE134" s="256">
        <f>IF(N134="základní",J134,0)</f>
        <v>0</v>
      </c>
      <c r="BF134" s="256">
        <f>IF(N134="snížená",J134,0)</f>
        <v>0</v>
      </c>
      <c r="BG134" s="256">
        <f>IF(N134="zákl. přenesená",J134,0)</f>
        <v>0</v>
      </c>
      <c r="BH134" s="256">
        <f>IF(N134="sníž. přenesená",J134,0)</f>
        <v>0</v>
      </c>
      <c r="BI134" s="256">
        <f>IF(N134="nulová",J134,0)</f>
        <v>0</v>
      </c>
      <c r="BJ134" s="17" t="s">
        <v>83</v>
      </c>
      <c r="BK134" s="256">
        <f>ROUND(I134*H134,2)</f>
        <v>0</v>
      </c>
      <c r="BL134" s="17" t="s">
        <v>162</v>
      </c>
      <c r="BM134" s="255" t="s">
        <v>821</v>
      </c>
    </row>
    <row r="135" s="13" customFormat="1">
      <c r="A135" s="13"/>
      <c r="B135" s="257"/>
      <c r="C135" s="258"/>
      <c r="D135" s="259" t="s">
        <v>164</v>
      </c>
      <c r="E135" s="260" t="s">
        <v>1</v>
      </c>
      <c r="F135" s="261" t="s">
        <v>818</v>
      </c>
      <c r="G135" s="258"/>
      <c r="H135" s="262">
        <v>6.2000000000000002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164</v>
      </c>
      <c r="AU135" s="268" t="s">
        <v>85</v>
      </c>
      <c r="AV135" s="13" t="s">
        <v>85</v>
      </c>
      <c r="AW135" s="13" t="s">
        <v>31</v>
      </c>
      <c r="AX135" s="13" t="s">
        <v>75</v>
      </c>
      <c r="AY135" s="268" t="s">
        <v>154</v>
      </c>
    </row>
    <row r="136" s="14" customFormat="1">
      <c r="A136" s="14"/>
      <c r="B136" s="269"/>
      <c r="C136" s="270"/>
      <c r="D136" s="259" t="s">
        <v>164</v>
      </c>
      <c r="E136" s="271" t="s">
        <v>1</v>
      </c>
      <c r="F136" s="272" t="s">
        <v>166</v>
      </c>
      <c r="G136" s="270"/>
      <c r="H136" s="273">
        <v>6.2000000000000002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9" t="s">
        <v>164</v>
      </c>
      <c r="AU136" s="279" t="s">
        <v>85</v>
      </c>
      <c r="AV136" s="14" t="s">
        <v>162</v>
      </c>
      <c r="AW136" s="14" t="s">
        <v>31</v>
      </c>
      <c r="AX136" s="14" t="s">
        <v>83</v>
      </c>
      <c r="AY136" s="279" t="s">
        <v>154</v>
      </c>
    </row>
    <row r="137" s="2" customFormat="1" ht="21.75" customHeight="1">
      <c r="A137" s="38"/>
      <c r="B137" s="39"/>
      <c r="C137" s="243" t="s">
        <v>191</v>
      </c>
      <c r="D137" s="243" t="s">
        <v>156</v>
      </c>
      <c r="E137" s="244" t="s">
        <v>175</v>
      </c>
      <c r="F137" s="245" t="s">
        <v>176</v>
      </c>
      <c r="G137" s="246" t="s">
        <v>177</v>
      </c>
      <c r="H137" s="247">
        <v>94.5</v>
      </c>
      <c r="I137" s="248"/>
      <c r="J137" s="249">
        <f>ROUND(I137*H137,2)</f>
        <v>0</v>
      </c>
      <c r="K137" s="245" t="s">
        <v>160</v>
      </c>
      <c r="L137" s="250"/>
      <c r="M137" s="251" t="s">
        <v>1</v>
      </c>
      <c r="N137" s="252" t="s">
        <v>40</v>
      </c>
      <c r="O137" s="91"/>
      <c r="P137" s="253">
        <f>O137*H137</f>
        <v>0</v>
      </c>
      <c r="Q137" s="253">
        <v>1</v>
      </c>
      <c r="R137" s="253">
        <f>Q137*H137</f>
        <v>94.5</v>
      </c>
      <c r="S137" s="253">
        <v>0</v>
      </c>
      <c r="T137" s="25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5" t="s">
        <v>161</v>
      </c>
      <c r="AT137" s="255" t="s">
        <v>156</v>
      </c>
      <c r="AU137" s="255" t="s">
        <v>85</v>
      </c>
      <c r="AY137" s="17" t="s">
        <v>154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7" t="s">
        <v>83</v>
      </c>
      <c r="BK137" s="256">
        <f>ROUND(I137*H137,2)</f>
        <v>0</v>
      </c>
      <c r="BL137" s="17" t="s">
        <v>162</v>
      </c>
      <c r="BM137" s="255" t="s">
        <v>822</v>
      </c>
    </row>
    <row r="138" s="13" customFormat="1">
      <c r="A138" s="13"/>
      <c r="B138" s="257"/>
      <c r="C138" s="258"/>
      <c r="D138" s="259" t="s">
        <v>164</v>
      </c>
      <c r="E138" s="260" t="s">
        <v>1</v>
      </c>
      <c r="F138" s="261" t="s">
        <v>823</v>
      </c>
      <c r="G138" s="258"/>
      <c r="H138" s="262">
        <v>94.5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164</v>
      </c>
      <c r="AU138" s="268" t="s">
        <v>85</v>
      </c>
      <c r="AV138" s="13" t="s">
        <v>85</v>
      </c>
      <c r="AW138" s="13" t="s">
        <v>31</v>
      </c>
      <c r="AX138" s="13" t="s">
        <v>75</v>
      </c>
      <c r="AY138" s="268" t="s">
        <v>154</v>
      </c>
    </row>
    <row r="139" s="14" customFormat="1">
      <c r="A139" s="14"/>
      <c r="B139" s="269"/>
      <c r="C139" s="270"/>
      <c r="D139" s="259" t="s">
        <v>164</v>
      </c>
      <c r="E139" s="271" t="s">
        <v>1</v>
      </c>
      <c r="F139" s="272" t="s">
        <v>166</v>
      </c>
      <c r="G139" s="270"/>
      <c r="H139" s="273">
        <v>94.5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9" t="s">
        <v>164</v>
      </c>
      <c r="AU139" s="279" t="s">
        <v>85</v>
      </c>
      <c r="AV139" s="14" t="s">
        <v>162</v>
      </c>
      <c r="AW139" s="14" t="s">
        <v>31</v>
      </c>
      <c r="AX139" s="14" t="s">
        <v>83</v>
      </c>
      <c r="AY139" s="279" t="s">
        <v>154</v>
      </c>
    </row>
    <row r="140" s="2" customFormat="1" ht="21.75" customHeight="1">
      <c r="A140" s="38"/>
      <c r="B140" s="39"/>
      <c r="C140" s="243" t="s">
        <v>197</v>
      </c>
      <c r="D140" s="243" t="s">
        <v>156</v>
      </c>
      <c r="E140" s="244" t="s">
        <v>376</v>
      </c>
      <c r="F140" s="245" t="s">
        <v>377</v>
      </c>
      <c r="G140" s="246" t="s">
        <v>216</v>
      </c>
      <c r="H140" s="247">
        <v>115</v>
      </c>
      <c r="I140" s="248"/>
      <c r="J140" s="249">
        <f>ROUND(I140*H140,2)</f>
        <v>0</v>
      </c>
      <c r="K140" s="245" t="s">
        <v>160</v>
      </c>
      <c r="L140" s="250"/>
      <c r="M140" s="251" t="s">
        <v>1</v>
      </c>
      <c r="N140" s="252" t="s">
        <v>40</v>
      </c>
      <c r="O140" s="91"/>
      <c r="P140" s="253">
        <f>O140*H140</f>
        <v>0</v>
      </c>
      <c r="Q140" s="253">
        <v>0</v>
      </c>
      <c r="R140" s="253">
        <f>Q140*H140</f>
        <v>0</v>
      </c>
      <c r="S140" s="253">
        <v>0</v>
      </c>
      <c r="T140" s="25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5" t="s">
        <v>161</v>
      </c>
      <c r="AT140" s="255" t="s">
        <v>156</v>
      </c>
      <c r="AU140" s="255" t="s">
        <v>85</v>
      </c>
      <c r="AY140" s="17" t="s">
        <v>154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7" t="s">
        <v>83</v>
      </c>
      <c r="BK140" s="256">
        <f>ROUND(I140*H140,2)</f>
        <v>0</v>
      </c>
      <c r="BL140" s="17" t="s">
        <v>162</v>
      </c>
      <c r="BM140" s="255" t="s">
        <v>824</v>
      </c>
    </row>
    <row r="141" s="15" customFormat="1">
      <c r="A141" s="15"/>
      <c r="B141" s="280"/>
      <c r="C141" s="281"/>
      <c r="D141" s="259" t="s">
        <v>164</v>
      </c>
      <c r="E141" s="282" t="s">
        <v>1</v>
      </c>
      <c r="F141" s="283" t="s">
        <v>825</v>
      </c>
      <c r="G141" s="281"/>
      <c r="H141" s="282" t="s">
        <v>1</v>
      </c>
      <c r="I141" s="284"/>
      <c r="J141" s="281"/>
      <c r="K141" s="281"/>
      <c r="L141" s="285"/>
      <c r="M141" s="286"/>
      <c r="N141" s="287"/>
      <c r="O141" s="287"/>
      <c r="P141" s="287"/>
      <c r="Q141" s="287"/>
      <c r="R141" s="287"/>
      <c r="S141" s="287"/>
      <c r="T141" s="28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9" t="s">
        <v>164</v>
      </c>
      <c r="AU141" s="289" t="s">
        <v>85</v>
      </c>
      <c r="AV141" s="15" t="s">
        <v>83</v>
      </c>
      <c r="AW141" s="15" t="s">
        <v>31</v>
      </c>
      <c r="AX141" s="15" t="s">
        <v>75</v>
      </c>
      <c r="AY141" s="289" t="s">
        <v>154</v>
      </c>
    </row>
    <row r="142" s="13" customFormat="1">
      <c r="A142" s="13"/>
      <c r="B142" s="257"/>
      <c r="C142" s="258"/>
      <c r="D142" s="259" t="s">
        <v>164</v>
      </c>
      <c r="E142" s="260" t="s">
        <v>1</v>
      </c>
      <c r="F142" s="261" t="s">
        <v>585</v>
      </c>
      <c r="G142" s="258"/>
      <c r="H142" s="262">
        <v>100</v>
      </c>
      <c r="I142" s="263"/>
      <c r="J142" s="258"/>
      <c r="K142" s="258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164</v>
      </c>
      <c r="AU142" s="268" t="s">
        <v>85</v>
      </c>
      <c r="AV142" s="13" t="s">
        <v>85</v>
      </c>
      <c r="AW142" s="13" t="s">
        <v>31</v>
      </c>
      <c r="AX142" s="13" t="s">
        <v>75</v>
      </c>
      <c r="AY142" s="268" t="s">
        <v>154</v>
      </c>
    </row>
    <row r="143" s="15" customFormat="1">
      <c r="A143" s="15"/>
      <c r="B143" s="280"/>
      <c r="C143" s="281"/>
      <c r="D143" s="259" t="s">
        <v>164</v>
      </c>
      <c r="E143" s="282" t="s">
        <v>1</v>
      </c>
      <c r="F143" s="283" t="s">
        <v>826</v>
      </c>
      <c r="G143" s="281"/>
      <c r="H143" s="282" t="s">
        <v>1</v>
      </c>
      <c r="I143" s="284"/>
      <c r="J143" s="281"/>
      <c r="K143" s="281"/>
      <c r="L143" s="285"/>
      <c r="M143" s="286"/>
      <c r="N143" s="287"/>
      <c r="O143" s="287"/>
      <c r="P143" s="287"/>
      <c r="Q143" s="287"/>
      <c r="R143" s="287"/>
      <c r="S143" s="287"/>
      <c r="T143" s="28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9" t="s">
        <v>164</v>
      </c>
      <c r="AU143" s="289" t="s">
        <v>85</v>
      </c>
      <c r="AV143" s="15" t="s">
        <v>83</v>
      </c>
      <c r="AW143" s="15" t="s">
        <v>31</v>
      </c>
      <c r="AX143" s="15" t="s">
        <v>75</v>
      </c>
      <c r="AY143" s="289" t="s">
        <v>154</v>
      </c>
    </row>
    <row r="144" s="13" customFormat="1">
      <c r="A144" s="13"/>
      <c r="B144" s="257"/>
      <c r="C144" s="258"/>
      <c r="D144" s="259" t="s">
        <v>164</v>
      </c>
      <c r="E144" s="260" t="s">
        <v>1</v>
      </c>
      <c r="F144" s="261" t="s">
        <v>653</v>
      </c>
      <c r="G144" s="258"/>
      <c r="H144" s="262">
        <v>6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164</v>
      </c>
      <c r="AU144" s="268" t="s">
        <v>85</v>
      </c>
      <c r="AV144" s="13" t="s">
        <v>85</v>
      </c>
      <c r="AW144" s="13" t="s">
        <v>31</v>
      </c>
      <c r="AX144" s="13" t="s">
        <v>75</v>
      </c>
      <c r="AY144" s="268" t="s">
        <v>154</v>
      </c>
    </row>
    <row r="145" s="13" customFormat="1">
      <c r="A145" s="13"/>
      <c r="B145" s="257"/>
      <c r="C145" s="258"/>
      <c r="D145" s="259" t="s">
        <v>164</v>
      </c>
      <c r="E145" s="260" t="s">
        <v>1</v>
      </c>
      <c r="F145" s="261" t="s">
        <v>654</v>
      </c>
      <c r="G145" s="258"/>
      <c r="H145" s="262">
        <v>9</v>
      </c>
      <c r="I145" s="263"/>
      <c r="J145" s="258"/>
      <c r="K145" s="258"/>
      <c r="L145" s="264"/>
      <c r="M145" s="265"/>
      <c r="N145" s="266"/>
      <c r="O145" s="266"/>
      <c r="P145" s="266"/>
      <c r="Q145" s="266"/>
      <c r="R145" s="266"/>
      <c r="S145" s="266"/>
      <c r="T145" s="26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8" t="s">
        <v>164</v>
      </c>
      <c r="AU145" s="268" t="s">
        <v>85</v>
      </c>
      <c r="AV145" s="13" t="s">
        <v>85</v>
      </c>
      <c r="AW145" s="13" t="s">
        <v>31</v>
      </c>
      <c r="AX145" s="13" t="s">
        <v>75</v>
      </c>
      <c r="AY145" s="268" t="s">
        <v>154</v>
      </c>
    </row>
    <row r="146" s="14" customFormat="1">
      <c r="A146" s="14"/>
      <c r="B146" s="269"/>
      <c r="C146" s="270"/>
      <c r="D146" s="259" t="s">
        <v>164</v>
      </c>
      <c r="E146" s="271" t="s">
        <v>1</v>
      </c>
      <c r="F146" s="272" t="s">
        <v>166</v>
      </c>
      <c r="G146" s="270"/>
      <c r="H146" s="273">
        <v>115</v>
      </c>
      <c r="I146" s="274"/>
      <c r="J146" s="270"/>
      <c r="K146" s="270"/>
      <c r="L146" s="275"/>
      <c r="M146" s="276"/>
      <c r="N146" s="277"/>
      <c r="O146" s="277"/>
      <c r="P146" s="277"/>
      <c r="Q146" s="277"/>
      <c r="R146" s="277"/>
      <c r="S146" s="277"/>
      <c r="T146" s="27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9" t="s">
        <v>164</v>
      </c>
      <c r="AU146" s="279" t="s">
        <v>85</v>
      </c>
      <c r="AV146" s="14" t="s">
        <v>162</v>
      </c>
      <c r="AW146" s="14" t="s">
        <v>31</v>
      </c>
      <c r="AX146" s="14" t="s">
        <v>83</v>
      </c>
      <c r="AY146" s="279" t="s">
        <v>154</v>
      </c>
    </row>
    <row r="147" s="12" customFormat="1" ht="22.8" customHeight="1">
      <c r="A147" s="12"/>
      <c r="B147" s="227"/>
      <c r="C147" s="228"/>
      <c r="D147" s="229" t="s">
        <v>74</v>
      </c>
      <c r="E147" s="241" t="s">
        <v>191</v>
      </c>
      <c r="F147" s="241" t="s">
        <v>196</v>
      </c>
      <c r="G147" s="228"/>
      <c r="H147" s="228"/>
      <c r="I147" s="231"/>
      <c r="J147" s="242">
        <f>BK147</f>
        <v>0</v>
      </c>
      <c r="K147" s="228"/>
      <c r="L147" s="233"/>
      <c r="M147" s="234"/>
      <c r="N147" s="235"/>
      <c r="O147" s="235"/>
      <c r="P147" s="236">
        <f>SUM(P148:P193)</f>
        <v>0</v>
      </c>
      <c r="Q147" s="235"/>
      <c r="R147" s="236">
        <f>SUM(R148:R193)</f>
        <v>0.0015</v>
      </c>
      <c r="S147" s="235"/>
      <c r="T147" s="237">
        <f>SUM(T148:T193)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8" t="s">
        <v>83</v>
      </c>
      <c r="AT147" s="239" t="s">
        <v>74</v>
      </c>
      <c r="AU147" s="239" t="s">
        <v>83</v>
      </c>
      <c r="AY147" s="238" t="s">
        <v>154</v>
      </c>
      <c r="BK147" s="240">
        <f>SUM(BK148:BK193)</f>
        <v>0</v>
      </c>
    </row>
    <row r="148" s="2" customFormat="1" ht="44.25" customHeight="1">
      <c r="A148" s="38"/>
      <c r="B148" s="39"/>
      <c r="C148" s="290" t="s">
        <v>206</v>
      </c>
      <c r="D148" s="290" t="s">
        <v>198</v>
      </c>
      <c r="E148" s="291" t="s">
        <v>530</v>
      </c>
      <c r="F148" s="292" t="s">
        <v>531</v>
      </c>
      <c r="G148" s="293" t="s">
        <v>159</v>
      </c>
      <c r="H148" s="294">
        <v>1</v>
      </c>
      <c r="I148" s="295"/>
      <c r="J148" s="296">
        <f>ROUND(I148*H148,2)</f>
        <v>0</v>
      </c>
      <c r="K148" s="292" t="s">
        <v>160</v>
      </c>
      <c r="L148" s="44"/>
      <c r="M148" s="297" t="s">
        <v>1</v>
      </c>
      <c r="N148" s="298" t="s">
        <v>40</v>
      </c>
      <c r="O148" s="91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5" t="s">
        <v>162</v>
      </c>
      <c r="AT148" s="255" t="s">
        <v>198</v>
      </c>
      <c r="AU148" s="255" t="s">
        <v>85</v>
      </c>
      <c r="AY148" s="17" t="s">
        <v>154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7" t="s">
        <v>83</v>
      </c>
      <c r="BK148" s="256">
        <f>ROUND(I148*H148,2)</f>
        <v>0</v>
      </c>
      <c r="BL148" s="17" t="s">
        <v>162</v>
      </c>
      <c r="BM148" s="255" t="s">
        <v>827</v>
      </c>
    </row>
    <row r="149" s="2" customFormat="1">
      <c r="A149" s="38"/>
      <c r="B149" s="39"/>
      <c r="C149" s="40"/>
      <c r="D149" s="259" t="s">
        <v>202</v>
      </c>
      <c r="E149" s="40"/>
      <c r="F149" s="299" t="s">
        <v>533</v>
      </c>
      <c r="G149" s="40"/>
      <c r="H149" s="40"/>
      <c r="I149" s="154"/>
      <c r="J149" s="40"/>
      <c r="K149" s="40"/>
      <c r="L149" s="44"/>
      <c r="M149" s="300"/>
      <c r="N149" s="30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202</v>
      </c>
      <c r="AU149" s="17" t="s">
        <v>85</v>
      </c>
    </row>
    <row r="150" s="13" customFormat="1">
      <c r="A150" s="13"/>
      <c r="B150" s="257"/>
      <c r="C150" s="258"/>
      <c r="D150" s="259" t="s">
        <v>164</v>
      </c>
      <c r="E150" s="260" t="s">
        <v>1</v>
      </c>
      <c r="F150" s="261" t="s">
        <v>83</v>
      </c>
      <c r="G150" s="258"/>
      <c r="H150" s="262">
        <v>1</v>
      </c>
      <c r="I150" s="263"/>
      <c r="J150" s="258"/>
      <c r="K150" s="258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164</v>
      </c>
      <c r="AU150" s="268" t="s">
        <v>85</v>
      </c>
      <c r="AV150" s="13" t="s">
        <v>85</v>
      </c>
      <c r="AW150" s="13" t="s">
        <v>31</v>
      </c>
      <c r="AX150" s="13" t="s">
        <v>75</v>
      </c>
      <c r="AY150" s="268" t="s">
        <v>154</v>
      </c>
    </row>
    <row r="151" s="14" customFormat="1">
      <c r="A151" s="14"/>
      <c r="B151" s="269"/>
      <c r="C151" s="270"/>
      <c r="D151" s="259" t="s">
        <v>164</v>
      </c>
      <c r="E151" s="271" t="s">
        <v>1</v>
      </c>
      <c r="F151" s="272" t="s">
        <v>166</v>
      </c>
      <c r="G151" s="270"/>
      <c r="H151" s="273">
        <v>1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9" t="s">
        <v>164</v>
      </c>
      <c r="AU151" s="279" t="s">
        <v>85</v>
      </c>
      <c r="AV151" s="14" t="s">
        <v>162</v>
      </c>
      <c r="AW151" s="14" t="s">
        <v>31</v>
      </c>
      <c r="AX151" s="14" t="s">
        <v>83</v>
      </c>
      <c r="AY151" s="279" t="s">
        <v>154</v>
      </c>
    </row>
    <row r="152" s="2" customFormat="1" ht="44.25" customHeight="1">
      <c r="A152" s="38"/>
      <c r="B152" s="39"/>
      <c r="C152" s="290" t="s">
        <v>161</v>
      </c>
      <c r="D152" s="290" t="s">
        <v>198</v>
      </c>
      <c r="E152" s="291" t="s">
        <v>741</v>
      </c>
      <c r="F152" s="292" t="s">
        <v>742</v>
      </c>
      <c r="G152" s="293" t="s">
        <v>159</v>
      </c>
      <c r="H152" s="294">
        <v>2</v>
      </c>
      <c r="I152" s="295"/>
      <c r="J152" s="296">
        <f>ROUND(I152*H152,2)</f>
        <v>0</v>
      </c>
      <c r="K152" s="292" t="s">
        <v>160</v>
      </c>
      <c r="L152" s="44"/>
      <c r="M152" s="297" t="s">
        <v>1</v>
      </c>
      <c r="N152" s="298" t="s">
        <v>40</v>
      </c>
      <c r="O152" s="91"/>
      <c r="P152" s="253">
        <f>O152*H152</f>
        <v>0</v>
      </c>
      <c r="Q152" s="253">
        <v>0</v>
      </c>
      <c r="R152" s="253">
        <f>Q152*H152</f>
        <v>0</v>
      </c>
      <c r="S152" s="253">
        <v>0</v>
      </c>
      <c r="T152" s="25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5" t="s">
        <v>162</v>
      </c>
      <c r="AT152" s="255" t="s">
        <v>198</v>
      </c>
      <c r="AU152" s="255" t="s">
        <v>85</v>
      </c>
      <c r="AY152" s="17" t="s">
        <v>154</v>
      </c>
      <c r="BE152" s="256">
        <f>IF(N152="základní",J152,0)</f>
        <v>0</v>
      </c>
      <c r="BF152" s="256">
        <f>IF(N152="snížená",J152,0)</f>
        <v>0</v>
      </c>
      <c r="BG152" s="256">
        <f>IF(N152="zákl. přenesená",J152,0)</f>
        <v>0</v>
      </c>
      <c r="BH152" s="256">
        <f>IF(N152="sníž. přenesená",J152,0)</f>
        <v>0</v>
      </c>
      <c r="BI152" s="256">
        <f>IF(N152="nulová",J152,0)</f>
        <v>0</v>
      </c>
      <c r="BJ152" s="17" t="s">
        <v>83</v>
      </c>
      <c r="BK152" s="256">
        <f>ROUND(I152*H152,2)</f>
        <v>0</v>
      </c>
      <c r="BL152" s="17" t="s">
        <v>162</v>
      </c>
      <c r="BM152" s="255" t="s">
        <v>828</v>
      </c>
    </row>
    <row r="153" s="2" customFormat="1">
      <c r="A153" s="38"/>
      <c r="B153" s="39"/>
      <c r="C153" s="40"/>
      <c r="D153" s="259" t="s">
        <v>202</v>
      </c>
      <c r="E153" s="40"/>
      <c r="F153" s="299" t="s">
        <v>533</v>
      </c>
      <c r="G153" s="40"/>
      <c r="H153" s="40"/>
      <c r="I153" s="154"/>
      <c r="J153" s="40"/>
      <c r="K153" s="40"/>
      <c r="L153" s="44"/>
      <c r="M153" s="300"/>
      <c r="N153" s="30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202</v>
      </c>
      <c r="AU153" s="17" t="s">
        <v>85</v>
      </c>
    </row>
    <row r="154" s="13" customFormat="1">
      <c r="A154" s="13"/>
      <c r="B154" s="257"/>
      <c r="C154" s="258"/>
      <c r="D154" s="259" t="s">
        <v>164</v>
      </c>
      <c r="E154" s="260" t="s">
        <v>1</v>
      </c>
      <c r="F154" s="261" t="s">
        <v>85</v>
      </c>
      <c r="G154" s="258"/>
      <c r="H154" s="262">
        <v>2</v>
      </c>
      <c r="I154" s="263"/>
      <c r="J154" s="258"/>
      <c r="K154" s="258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164</v>
      </c>
      <c r="AU154" s="268" t="s">
        <v>85</v>
      </c>
      <c r="AV154" s="13" t="s">
        <v>85</v>
      </c>
      <c r="AW154" s="13" t="s">
        <v>31</v>
      </c>
      <c r="AX154" s="13" t="s">
        <v>75</v>
      </c>
      <c r="AY154" s="268" t="s">
        <v>154</v>
      </c>
    </row>
    <row r="155" s="14" customFormat="1">
      <c r="A155" s="14"/>
      <c r="B155" s="269"/>
      <c r="C155" s="270"/>
      <c r="D155" s="259" t="s">
        <v>164</v>
      </c>
      <c r="E155" s="271" t="s">
        <v>1</v>
      </c>
      <c r="F155" s="272" t="s">
        <v>166</v>
      </c>
      <c r="G155" s="270"/>
      <c r="H155" s="273">
        <v>2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9" t="s">
        <v>164</v>
      </c>
      <c r="AU155" s="279" t="s">
        <v>85</v>
      </c>
      <c r="AV155" s="14" t="s">
        <v>162</v>
      </c>
      <c r="AW155" s="14" t="s">
        <v>31</v>
      </c>
      <c r="AX155" s="14" t="s">
        <v>83</v>
      </c>
      <c r="AY155" s="279" t="s">
        <v>154</v>
      </c>
    </row>
    <row r="156" s="2" customFormat="1" ht="33" customHeight="1">
      <c r="A156" s="38"/>
      <c r="B156" s="39"/>
      <c r="C156" s="290" t="s">
        <v>221</v>
      </c>
      <c r="D156" s="290" t="s">
        <v>198</v>
      </c>
      <c r="E156" s="291" t="s">
        <v>748</v>
      </c>
      <c r="F156" s="292" t="s">
        <v>749</v>
      </c>
      <c r="G156" s="293" t="s">
        <v>170</v>
      </c>
      <c r="H156" s="294">
        <v>6</v>
      </c>
      <c r="I156" s="295"/>
      <c r="J156" s="296">
        <f>ROUND(I156*H156,2)</f>
        <v>0</v>
      </c>
      <c r="K156" s="292" t="s">
        <v>160</v>
      </c>
      <c r="L156" s="44"/>
      <c r="M156" s="297" t="s">
        <v>1</v>
      </c>
      <c r="N156" s="298" t="s">
        <v>40</v>
      </c>
      <c r="O156" s="91"/>
      <c r="P156" s="253">
        <f>O156*H156</f>
        <v>0</v>
      </c>
      <c r="Q156" s="253">
        <v>0</v>
      </c>
      <c r="R156" s="253">
        <f>Q156*H156</f>
        <v>0</v>
      </c>
      <c r="S156" s="253">
        <v>0</v>
      </c>
      <c r="T156" s="25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5" t="s">
        <v>162</v>
      </c>
      <c r="AT156" s="255" t="s">
        <v>198</v>
      </c>
      <c r="AU156" s="255" t="s">
        <v>85</v>
      </c>
      <c r="AY156" s="17" t="s">
        <v>154</v>
      </c>
      <c r="BE156" s="256">
        <f>IF(N156="základní",J156,0)</f>
        <v>0</v>
      </c>
      <c r="BF156" s="256">
        <f>IF(N156="snížená",J156,0)</f>
        <v>0</v>
      </c>
      <c r="BG156" s="256">
        <f>IF(N156="zákl. přenesená",J156,0)</f>
        <v>0</v>
      </c>
      <c r="BH156" s="256">
        <f>IF(N156="sníž. přenesená",J156,0)</f>
        <v>0</v>
      </c>
      <c r="BI156" s="256">
        <f>IF(N156="nulová",J156,0)</f>
        <v>0</v>
      </c>
      <c r="BJ156" s="17" t="s">
        <v>83</v>
      </c>
      <c r="BK156" s="256">
        <f>ROUND(I156*H156,2)</f>
        <v>0</v>
      </c>
      <c r="BL156" s="17" t="s">
        <v>162</v>
      </c>
      <c r="BM156" s="255" t="s">
        <v>829</v>
      </c>
    </row>
    <row r="157" s="13" customFormat="1">
      <c r="A157" s="13"/>
      <c r="B157" s="257"/>
      <c r="C157" s="258"/>
      <c r="D157" s="259" t="s">
        <v>164</v>
      </c>
      <c r="E157" s="260" t="s">
        <v>1</v>
      </c>
      <c r="F157" s="261" t="s">
        <v>197</v>
      </c>
      <c r="G157" s="258"/>
      <c r="H157" s="262">
        <v>6</v>
      </c>
      <c r="I157" s="263"/>
      <c r="J157" s="258"/>
      <c r="K157" s="258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164</v>
      </c>
      <c r="AU157" s="268" t="s">
        <v>85</v>
      </c>
      <c r="AV157" s="13" t="s">
        <v>85</v>
      </c>
      <c r="AW157" s="13" t="s">
        <v>31</v>
      </c>
      <c r="AX157" s="13" t="s">
        <v>75</v>
      </c>
      <c r="AY157" s="268" t="s">
        <v>154</v>
      </c>
    </row>
    <row r="158" s="14" customFormat="1">
      <c r="A158" s="14"/>
      <c r="B158" s="269"/>
      <c r="C158" s="270"/>
      <c r="D158" s="259" t="s">
        <v>164</v>
      </c>
      <c r="E158" s="271" t="s">
        <v>1</v>
      </c>
      <c r="F158" s="272" t="s">
        <v>166</v>
      </c>
      <c r="G158" s="270"/>
      <c r="H158" s="273">
        <v>6</v>
      </c>
      <c r="I158" s="274"/>
      <c r="J158" s="270"/>
      <c r="K158" s="270"/>
      <c r="L158" s="275"/>
      <c r="M158" s="276"/>
      <c r="N158" s="277"/>
      <c r="O158" s="277"/>
      <c r="P158" s="277"/>
      <c r="Q158" s="277"/>
      <c r="R158" s="277"/>
      <c r="S158" s="277"/>
      <c r="T158" s="27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9" t="s">
        <v>164</v>
      </c>
      <c r="AU158" s="279" t="s">
        <v>85</v>
      </c>
      <c r="AV158" s="14" t="s">
        <v>162</v>
      </c>
      <c r="AW158" s="14" t="s">
        <v>31</v>
      </c>
      <c r="AX158" s="14" t="s">
        <v>83</v>
      </c>
      <c r="AY158" s="279" t="s">
        <v>154</v>
      </c>
    </row>
    <row r="159" s="2" customFormat="1" ht="44.25" customHeight="1">
      <c r="A159" s="38"/>
      <c r="B159" s="39"/>
      <c r="C159" s="290" t="s">
        <v>110</v>
      </c>
      <c r="D159" s="290" t="s">
        <v>198</v>
      </c>
      <c r="E159" s="291" t="s">
        <v>751</v>
      </c>
      <c r="F159" s="292" t="s">
        <v>752</v>
      </c>
      <c r="G159" s="293" t="s">
        <v>216</v>
      </c>
      <c r="H159" s="294">
        <v>22</v>
      </c>
      <c r="I159" s="295"/>
      <c r="J159" s="296">
        <f>ROUND(I159*H159,2)</f>
        <v>0</v>
      </c>
      <c r="K159" s="292" t="s">
        <v>160</v>
      </c>
      <c r="L159" s="44"/>
      <c r="M159" s="297" t="s">
        <v>1</v>
      </c>
      <c r="N159" s="298" t="s">
        <v>40</v>
      </c>
      <c r="O159" s="91"/>
      <c r="P159" s="253">
        <f>O159*H159</f>
        <v>0</v>
      </c>
      <c r="Q159" s="253">
        <v>0</v>
      </c>
      <c r="R159" s="253">
        <f>Q159*H159</f>
        <v>0</v>
      </c>
      <c r="S159" s="253">
        <v>0</v>
      </c>
      <c r="T159" s="25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5" t="s">
        <v>162</v>
      </c>
      <c r="AT159" s="255" t="s">
        <v>198</v>
      </c>
      <c r="AU159" s="255" t="s">
        <v>85</v>
      </c>
      <c r="AY159" s="17" t="s">
        <v>154</v>
      </c>
      <c r="BE159" s="256">
        <f>IF(N159="základní",J159,0)</f>
        <v>0</v>
      </c>
      <c r="BF159" s="256">
        <f>IF(N159="snížená",J159,0)</f>
        <v>0</v>
      </c>
      <c r="BG159" s="256">
        <f>IF(N159="zákl. přenesená",J159,0)</f>
        <v>0</v>
      </c>
      <c r="BH159" s="256">
        <f>IF(N159="sníž. přenesená",J159,0)</f>
        <v>0</v>
      </c>
      <c r="BI159" s="256">
        <f>IF(N159="nulová",J159,0)</f>
        <v>0</v>
      </c>
      <c r="BJ159" s="17" t="s">
        <v>83</v>
      </c>
      <c r="BK159" s="256">
        <f>ROUND(I159*H159,2)</f>
        <v>0</v>
      </c>
      <c r="BL159" s="17" t="s">
        <v>162</v>
      </c>
      <c r="BM159" s="255" t="s">
        <v>830</v>
      </c>
    </row>
    <row r="160" s="13" customFormat="1">
      <c r="A160" s="13"/>
      <c r="B160" s="257"/>
      <c r="C160" s="258"/>
      <c r="D160" s="259" t="s">
        <v>164</v>
      </c>
      <c r="E160" s="260" t="s">
        <v>1</v>
      </c>
      <c r="F160" s="261" t="s">
        <v>301</v>
      </c>
      <c r="G160" s="258"/>
      <c r="H160" s="262">
        <v>22</v>
      </c>
      <c r="I160" s="263"/>
      <c r="J160" s="258"/>
      <c r="K160" s="258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164</v>
      </c>
      <c r="AU160" s="268" t="s">
        <v>85</v>
      </c>
      <c r="AV160" s="13" t="s">
        <v>85</v>
      </c>
      <c r="AW160" s="13" t="s">
        <v>31</v>
      </c>
      <c r="AX160" s="13" t="s">
        <v>75</v>
      </c>
      <c r="AY160" s="268" t="s">
        <v>154</v>
      </c>
    </row>
    <row r="161" s="14" customFormat="1">
      <c r="A161" s="14"/>
      <c r="B161" s="269"/>
      <c r="C161" s="270"/>
      <c r="D161" s="259" t="s">
        <v>164</v>
      </c>
      <c r="E161" s="271" t="s">
        <v>1</v>
      </c>
      <c r="F161" s="272" t="s">
        <v>166</v>
      </c>
      <c r="G161" s="270"/>
      <c r="H161" s="273">
        <v>22</v>
      </c>
      <c r="I161" s="274"/>
      <c r="J161" s="270"/>
      <c r="K161" s="270"/>
      <c r="L161" s="275"/>
      <c r="M161" s="276"/>
      <c r="N161" s="277"/>
      <c r="O161" s="277"/>
      <c r="P161" s="277"/>
      <c r="Q161" s="277"/>
      <c r="R161" s="277"/>
      <c r="S161" s="277"/>
      <c r="T161" s="27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9" t="s">
        <v>164</v>
      </c>
      <c r="AU161" s="279" t="s">
        <v>85</v>
      </c>
      <c r="AV161" s="14" t="s">
        <v>162</v>
      </c>
      <c r="AW161" s="14" t="s">
        <v>31</v>
      </c>
      <c r="AX161" s="14" t="s">
        <v>83</v>
      </c>
      <c r="AY161" s="279" t="s">
        <v>154</v>
      </c>
    </row>
    <row r="162" s="2" customFormat="1" ht="78" customHeight="1">
      <c r="A162" s="38"/>
      <c r="B162" s="39"/>
      <c r="C162" s="290" t="s">
        <v>113</v>
      </c>
      <c r="D162" s="290" t="s">
        <v>198</v>
      </c>
      <c r="E162" s="291" t="s">
        <v>831</v>
      </c>
      <c r="F162" s="292" t="s">
        <v>832</v>
      </c>
      <c r="G162" s="293" t="s">
        <v>239</v>
      </c>
      <c r="H162" s="294">
        <v>0.025000000000000001</v>
      </c>
      <c r="I162" s="295"/>
      <c r="J162" s="296">
        <f>ROUND(I162*H162,2)</f>
        <v>0</v>
      </c>
      <c r="K162" s="292" t="s">
        <v>160</v>
      </c>
      <c r="L162" s="44"/>
      <c r="M162" s="297" t="s">
        <v>1</v>
      </c>
      <c r="N162" s="298" t="s">
        <v>40</v>
      </c>
      <c r="O162" s="91"/>
      <c r="P162" s="253">
        <f>O162*H162</f>
        <v>0</v>
      </c>
      <c r="Q162" s="253">
        <v>0</v>
      </c>
      <c r="R162" s="253">
        <f>Q162*H162</f>
        <v>0</v>
      </c>
      <c r="S162" s="253">
        <v>0</v>
      </c>
      <c r="T162" s="25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5" t="s">
        <v>162</v>
      </c>
      <c r="AT162" s="255" t="s">
        <v>198</v>
      </c>
      <c r="AU162" s="255" t="s">
        <v>85</v>
      </c>
      <c r="AY162" s="17" t="s">
        <v>154</v>
      </c>
      <c r="BE162" s="256">
        <f>IF(N162="základní",J162,0)</f>
        <v>0</v>
      </c>
      <c r="BF162" s="256">
        <f>IF(N162="snížená",J162,0)</f>
        <v>0</v>
      </c>
      <c r="BG162" s="256">
        <f>IF(N162="zákl. přenesená",J162,0)</f>
        <v>0</v>
      </c>
      <c r="BH162" s="256">
        <f>IF(N162="sníž. přenesená",J162,0)</f>
        <v>0</v>
      </c>
      <c r="BI162" s="256">
        <f>IF(N162="nulová",J162,0)</f>
        <v>0</v>
      </c>
      <c r="BJ162" s="17" t="s">
        <v>83</v>
      </c>
      <c r="BK162" s="256">
        <f>ROUND(I162*H162,2)</f>
        <v>0</v>
      </c>
      <c r="BL162" s="17" t="s">
        <v>162</v>
      </c>
      <c r="BM162" s="255" t="s">
        <v>833</v>
      </c>
    </row>
    <row r="163" s="2" customFormat="1">
      <c r="A163" s="38"/>
      <c r="B163" s="39"/>
      <c r="C163" s="40"/>
      <c r="D163" s="259" t="s">
        <v>202</v>
      </c>
      <c r="E163" s="40"/>
      <c r="F163" s="299" t="s">
        <v>834</v>
      </c>
      <c r="G163" s="40"/>
      <c r="H163" s="40"/>
      <c r="I163" s="154"/>
      <c r="J163" s="40"/>
      <c r="K163" s="40"/>
      <c r="L163" s="44"/>
      <c r="M163" s="300"/>
      <c r="N163" s="30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202</v>
      </c>
      <c r="AU163" s="17" t="s">
        <v>85</v>
      </c>
    </row>
    <row r="164" s="13" customFormat="1">
      <c r="A164" s="13"/>
      <c r="B164" s="257"/>
      <c r="C164" s="258"/>
      <c r="D164" s="259" t="s">
        <v>164</v>
      </c>
      <c r="E164" s="260" t="s">
        <v>1</v>
      </c>
      <c r="F164" s="261" t="s">
        <v>835</v>
      </c>
      <c r="G164" s="258"/>
      <c r="H164" s="262">
        <v>0.025000000000000001</v>
      </c>
      <c r="I164" s="263"/>
      <c r="J164" s="258"/>
      <c r="K164" s="258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164</v>
      </c>
      <c r="AU164" s="268" t="s">
        <v>85</v>
      </c>
      <c r="AV164" s="13" t="s">
        <v>85</v>
      </c>
      <c r="AW164" s="13" t="s">
        <v>31</v>
      </c>
      <c r="AX164" s="13" t="s">
        <v>75</v>
      </c>
      <c r="AY164" s="268" t="s">
        <v>154</v>
      </c>
    </row>
    <row r="165" s="14" customFormat="1">
      <c r="A165" s="14"/>
      <c r="B165" s="269"/>
      <c r="C165" s="270"/>
      <c r="D165" s="259" t="s">
        <v>164</v>
      </c>
      <c r="E165" s="271" t="s">
        <v>1</v>
      </c>
      <c r="F165" s="272" t="s">
        <v>166</v>
      </c>
      <c r="G165" s="270"/>
      <c r="H165" s="273">
        <v>0.025000000000000001</v>
      </c>
      <c r="I165" s="274"/>
      <c r="J165" s="270"/>
      <c r="K165" s="270"/>
      <c r="L165" s="275"/>
      <c r="M165" s="276"/>
      <c r="N165" s="277"/>
      <c r="O165" s="277"/>
      <c r="P165" s="277"/>
      <c r="Q165" s="277"/>
      <c r="R165" s="277"/>
      <c r="S165" s="277"/>
      <c r="T165" s="27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9" t="s">
        <v>164</v>
      </c>
      <c r="AU165" s="279" t="s">
        <v>85</v>
      </c>
      <c r="AV165" s="14" t="s">
        <v>162</v>
      </c>
      <c r="AW165" s="14" t="s">
        <v>31</v>
      </c>
      <c r="AX165" s="14" t="s">
        <v>83</v>
      </c>
      <c r="AY165" s="279" t="s">
        <v>154</v>
      </c>
    </row>
    <row r="166" s="2" customFormat="1" ht="168" customHeight="1">
      <c r="A166" s="38"/>
      <c r="B166" s="39"/>
      <c r="C166" s="290" t="s">
        <v>123</v>
      </c>
      <c r="D166" s="290" t="s">
        <v>198</v>
      </c>
      <c r="E166" s="291" t="s">
        <v>237</v>
      </c>
      <c r="F166" s="292" t="s">
        <v>238</v>
      </c>
      <c r="G166" s="293" t="s">
        <v>239</v>
      </c>
      <c r="H166" s="294">
        <v>0.025000000000000001</v>
      </c>
      <c r="I166" s="295"/>
      <c r="J166" s="296">
        <f>ROUND(I166*H166,2)</f>
        <v>0</v>
      </c>
      <c r="K166" s="292" t="s">
        <v>160</v>
      </c>
      <c r="L166" s="44"/>
      <c r="M166" s="297" t="s">
        <v>1</v>
      </c>
      <c r="N166" s="298" t="s">
        <v>40</v>
      </c>
      <c r="O166" s="91"/>
      <c r="P166" s="253">
        <f>O166*H166</f>
        <v>0</v>
      </c>
      <c r="Q166" s="253">
        <v>0</v>
      </c>
      <c r="R166" s="253">
        <f>Q166*H166</f>
        <v>0</v>
      </c>
      <c r="S166" s="253">
        <v>0</v>
      </c>
      <c r="T166" s="25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5" t="s">
        <v>162</v>
      </c>
      <c r="AT166" s="255" t="s">
        <v>198</v>
      </c>
      <c r="AU166" s="255" t="s">
        <v>85</v>
      </c>
      <c r="AY166" s="17" t="s">
        <v>154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7" t="s">
        <v>83</v>
      </c>
      <c r="BK166" s="256">
        <f>ROUND(I166*H166,2)</f>
        <v>0</v>
      </c>
      <c r="BL166" s="17" t="s">
        <v>162</v>
      </c>
      <c r="BM166" s="255" t="s">
        <v>836</v>
      </c>
    </row>
    <row r="167" s="2" customFormat="1">
      <c r="A167" s="38"/>
      <c r="B167" s="39"/>
      <c r="C167" s="40"/>
      <c r="D167" s="259" t="s">
        <v>202</v>
      </c>
      <c r="E167" s="40"/>
      <c r="F167" s="299" t="s">
        <v>241</v>
      </c>
      <c r="G167" s="40"/>
      <c r="H167" s="40"/>
      <c r="I167" s="154"/>
      <c r="J167" s="40"/>
      <c r="K167" s="40"/>
      <c r="L167" s="44"/>
      <c r="M167" s="300"/>
      <c r="N167" s="30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202</v>
      </c>
      <c r="AU167" s="17" t="s">
        <v>85</v>
      </c>
    </row>
    <row r="168" s="13" customFormat="1">
      <c r="A168" s="13"/>
      <c r="B168" s="257"/>
      <c r="C168" s="258"/>
      <c r="D168" s="259" t="s">
        <v>164</v>
      </c>
      <c r="E168" s="260" t="s">
        <v>1</v>
      </c>
      <c r="F168" s="261" t="s">
        <v>835</v>
      </c>
      <c r="G168" s="258"/>
      <c r="H168" s="262">
        <v>0.025000000000000001</v>
      </c>
      <c r="I168" s="263"/>
      <c r="J168" s="258"/>
      <c r="K168" s="258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164</v>
      </c>
      <c r="AU168" s="268" t="s">
        <v>85</v>
      </c>
      <c r="AV168" s="13" t="s">
        <v>85</v>
      </c>
      <c r="AW168" s="13" t="s">
        <v>31</v>
      </c>
      <c r="AX168" s="13" t="s">
        <v>75</v>
      </c>
      <c r="AY168" s="268" t="s">
        <v>154</v>
      </c>
    </row>
    <row r="169" s="14" customFormat="1">
      <c r="A169" s="14"/>
      <c r="B169" s="269"/>
      <c r="C169" s="270"/>
      <c r="D169" s="259" t="s">
        <v>164</v>
      </c>
      <c r="E169" s="271" t="s">
        <v>1</v>
      </c>
      <c r="F169" s="272" t="s">
        <v>166</v>
      </c>
      <c r="G169" s="270"/>
      <c r="H169" s="273">
        <v>0.025000000000000001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9" t="s">
        <v>164</v>
      </c>
      <c r="AU169" s="279" t="s">
        <v>85</v>
      </c>
      <c r="AV169" s="14" t="s">
        <v>162</v>
      </c>
      <c r="AW169" s="14" t="s">
        <v>31</v>
      </c>
      <c r="AX169" s="14" t="s">
        <v>83</v>
      </c>
      <c r="AY169" s="279" t="s">
        <v>154</v>
      </c>
    </row>
    <row r="170" s="2" customFormat="1" ht="66.75" customHeight="1">
      <c r="A170" s="38"/>
      <c r="B170" s="39"/>
      <c r="C170" s="290" t="s">
        <v>243</v>
      </c>
      <c r="D170" s="290" t="s">
        <v>198</v>
      </c>
      <c r="E170" s="291" t="s">
        <v>256</v>
      </c>
      <c r="F170" s="292" t="s">
        <v>257</v>
      </c>
      <c r="G170" s="293" t="s">
        <v>209</v>
      </c>
      <c r="H170" s="294">
        <v>52.5</v>
      </c>
      <c r="I170" s="295"/>
      <c r="J170" s="296">
        <f>ROUND(I170*H170,2)</f>
        <v>0</v>
      </c>
      <c r="K170" s="292" t="s">
        <v>160</v>
      </c>
      <c r="L170" s="44"/>
      <c r="M170" s="297" t="s">
        <v>1</v>
      </c>
      <c r="N170" s="298" t="s">
        <v>40</v>
      </c>
      <c r="O170" s="91"/>
      <c r="P170" s="253">
        <f>O170*H170</f>
        <v>0</v>
      </c>
      <c r="Q170" s="253">
        <v>0</v>
      </c>
      <c r="R170" s="253">
        <f>Q170*H170</f>
        <v>0</v>
      </c>
      <c r="S170" s="253">
        <v>0</v>
      </c>
      <c r="T170" s="25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5" t="s">
        <v>162</v>
      </c>
      <c r="AT170" s="255" t="s">
        <v>198</v>
      </c>
      <c r="AU170" s="255" t="s">
        <v>85</v>
      </c>
      <c r="AY170" s="17" t="s">
        <v>154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7" t="s">
        <v>83</v>
      </c>
      <c r="BK170" s="256">
        <f>ROUND(I170*H170,2)</f>
        <v>0</v>
      </c>
      <c r="BL170" s="17" t="s">
        <v>162</v>
      </c>
      <c r="BM170" s="255" t="s">
        <v>837</v>
      </c>
    </row>
    <row r="171" s="13" customFormat="1">
      <c r="A171" s="13"/>
      <c r="B171" s="257"/>
      <c r="C171" s="258"/>
      <c r="D171" s="259" t="s">
        <v>164</v>
      </c>
      <c r="E171" s="260" t="s">
        <v>1</v>
      </c>
      <c r="F171" s="261" t="s">
        <v>838</v>
      </c>
      <c r="G171" s="258"/>
      <c r="H171" s="262">
        <v>52.5</v>
      </c>
      <c r="I171" s="263"/>
      <c r="J171" s="258"/>
      <c r="K171" s="258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164</v>
      </c>
      <c r="AU171" s="268" t="s">
        <v>85</v>
      </c>
      <c r="AV171" s="13" t="s">
        <v>85</v>
      </c>
      <c r="AW171" s="13" t="s">
        <v>31</v>
      </c>
      <c r="AX171" s="13" t="s">
        <v>75</v>
      </c>
      <c r="AY171" s="268" t="s">
        <v>154</v>
      </c>
    </row>
    <row r="172" s="14" customFormat="1">
      <c r="A172" s="14"/>
      <c r="B172" s="269"/>
      <c r="C172" s="270"/>
      <c r="D172" s="259" t="s">
        <v>164</v>
      </c>
      <c r="E172" s="271" t="s">
        <v>1</v>
      </c>
      <c r="F172" s="272" t="s">
        <v>166</v>
      </c>
      <c r="G172" s="270"/>
      <c r="H172" s="273">
        <v>52.5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9" t="s">
        <v>164</v>
      </c>
      <c r="AU172" s="279" t="s">
        <v>85</v>
      </c>
      <c r="AV172" s="14" t="s">
        <v>162</v>
      </c>
      <c r="AW172" s="14" t="s">
        <v>31</v>
      </c>
      <c r="AX172" s="14" t="s">
        <v>83</v>
      </c>
      <c r="AY172" s="279" t="s">
        <v>154</v>
      </c>
    </row>
    <row r="173" s="2" customFormat="1" ht="66.75" customHeight="1">
      <c r="A173" s="38"/>
      <c r="B173" s="39"/>
      <c r="C173" s="290" t="s">
        <v>250</v>
      </c>
      <c r="D173" s="290" t="s">
        <v>198</v>
      </c>
      <c r="E173" s="291" t="s">
        <v>839</v>
      </c>
      <c r="F173" s="292" t="s">
        <v>840</v>
      </c>
      <c r="G173" s="293" t="s">
        <v>239</v>
      </c>
      <c r="H173" s="294">
        <v>0.025000000000000001</v>
      </c>
      <c r="I173" s="295"/>
      <c r="J173" s="296">
        <f>ROUND(I173*H173,2)</f>
        <v>0</v>
      </c>
      <c r="K173" s="292" t="s">
        <v>160</v>
      </c>
      <c r="L173" s="44"/>
      <c r="M173" s="297" t="s">
        <v>1</v>
      </c>
      <c r="N173" s="298" t="s">
        <v>40</v>
      </c>
      <c r="O173" s="91"/>
      <c r="P173" s="253">
        <f>O173*H173</f>
        <v>0</v>
      </c>
      <c r="Q173" s="253">
        <v>0</v>
      </c>
      <c r="R173" s="253">
        <f>Q173*H173</f>
        <v>0</v>
      </c>
      <c r="S173" s="253">
        <v>0</v>
      </c>
      <c r="T173" s="25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5" t="s">
        <v>162</v>
      </c>
      <c r="AT173" s="255" t="s">
        <v>198</v>
      </c>
      <c r="AU173" s="255" t="s">
        <v>85</v>
      </c>
      <c r="AY173" s="17" t="s">
        <v>154</v>
      </c>
      <c r="BE173" s="256">
        <f>IF(N173="základní",J173,0)</f>
        <v>0</v>
      </c>
      <c r="BF173" s="256">
        <f>IF(N173="snížená",J173,0)</f>
        <v>0</v>
      </c>
      <c r="BG173" s="256">
        <f>IF(N173="zákl. přenesená",J173,0)</f>
        <v>0</v>
      </c>
      <c r="BH173" s="256">
        <f>IF(N173="sníž. přenesená",J173,0)</f>
        <v>0</v>
      </c>
      <c r="BI173" s="256">
        <f>IF(N173="nulová",J173,0)</f>
        <v>0</v>
      </c>
      <c r="BJ173" s="17" t="s">
        <v>83</v>
      </c>
      <c r="BK173" s="256">
        <f>ROUND(I173*H173,2)</f>
        <v>0</v>
      </c>
      <c r="BL173" s="17" t="s">
        <v>162</v>
      </c>
      <c r="BM173" s="255" t="s">
        <v>841</v>
      </c>
    </row>
    <row r="174" s="2" customFormat="1">
      <c r="A174" s="38"/>
      <c r="B174" s="39"/>
      <c r="C174" s="40"/>
      <c r="D174" s="259" t="s">
        <v>202</v>
      </c>
      <c r="E174" s="40"/>
      <c r="F174" s="299" t="s">
        <v>842</v>
      </c>
      <c r="G174" s="40"/>
      <c r="H174" s="40"/>
      <c r="I174" s="154"/>
      <c r="J174" s="40"/>
      <c r="K174" s="40"/>
      <c r="L174" s="44"/>
      <c r="M174" s="300"/>
      <c r="N174" s="30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85</v>
      </c>
    </row>
    <row r="175" s="13" customFormat="1">
      <c r="A175" s="13"/>
      <c r="B175" s="257"/>
      <c r="C175" s="258"/>
      <c r="D175" s="259" t="s">
        <v>164</v>
      </c>
      <c r="E175" s="260" t="s">
        <v>1</v>
      </c>
      <c r="F175" s="261" t="s">
        <v>835</v>
      </c>
      <c r="G175" s="258"/>
      <c r="H175" s="262">
        <v>0.025000000000000001</v>
      </c>
      <c r="I175" s="263"/>
      <c r="J175" s="258"/>
      <c r="K175" s="258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164</v>
      </c>
      <c r="AU175" s="268" t="s">
        <v>85</v>
      </c>
      <c r="AV175" s="13" t="s">
        <v>85</v>
      </c>
      <c r="AW175" s="13" t="s">
        <v>31</v>
      </c>
      <c r="AX175" s="13" t="s">
        <v>75</v>
      </c>
      <c r="AY175" s="268" t="s">
        <v>154</v>
      </c>
    </row>
    <row r="176" s="14" customFormat="1">
      <c r="A176" s="14"/>
      <c r="B176" s="269"/>
      <c r="C176" s="270"/>
      <c r="D176" s="259" t="s">
        <v>164</v>
      </c>
      <c r="E176" s="271" t="s">
        <v>1</v>
      </c>
      <c r="F176" s="272" t="s">
        <v>166</v>
      </c>
      <c r="G176" s="270"/>
      <c r="H176" s="273">
        <v>0.025000000000000001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9" t="s">
        <v>164</v>
      </c>
      <c r="AU176" s="279" t="s">
        <v>85</v>
      </c>
      <c r="AV176" s="14" t="s">
        <v>162</v>
      </c>
      <c r="AW176" s="14" t="s">
        <v>31</v>
      </c>
      <c r="AX176" s="14" t="s">
        <v>83</v>
      </c>
      <c r="AY176" s="279" t="s">
        <v>154</v>
      </c>
    </row>
    <row r="177" s="2" customFormat="1" ht="33" customHeight="1">
      <c r="A177" s="38"/>
      <c r="B177" s="39"/>
      <c r="C177" s="290" t="s">
        <v>8</v>
      </c>
      <c r="D177" s="290" t="s">
        <v>198</v>
      </c>
      <c r="E177" s="291" t="s">
        <v>655</v>
      </c>
      <c r="F177" s="292" t="s">
        <v>656</v>
      </c>
      <c r="G177" s="293" t="s">
        <v>216</v>
      </c>
      <c r="H177" s="294">
        <v>15</v>
      </c>
      <c r="I177" s="295"/>
      <c r="J177" s="296">
        <f>ROUND(I177*H177,2)</f>
        <v>0</v>
      </c>
      <c r="K177" s="292" t="s">
        <v>657</v>
      </c>
      <c r="L177" s="44"/>
      <c r="M177" s="297" t="s">
        <v>1</v>
      </c>
      <c r="N177" s="298" t="s">
        <v>40</v>
      </c>
      <c r="O177" s="91"/>
      <c r="P177" s="253">
        <f>O177*H177</f>
        <v>0</v>
      </c>
      <c r="Q177" s="253">
        <v>0.00010000000000000001</v>
      </c>
      <c r="R177" s="253">
        <f>Q177*H177</f>
        <v>0.0015</v>
      </c>
      <c r="S177" s="253">
        <v>0</v>
      </c>
      <c r="T177" s="25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5" t="s">
        <v>162</v>
      </c>
      <c r="AT177" s="255" t="s">
        <v>198</v>
      </c>
      <c r="AU177" s="255" t="s">
        <v>85</v>
      </c>
      <c r="AY177" s="17" t="s">
        <v>154</v>
      </c>
      <c r="BE177" s="256">
        <f>IF(N177="základní",J177,0)</f>
        <v>0</v>
      </c>
      <c r="BF177" s="256">
        <f>IF(N177="snížená",J177,0)</f>
        <v>0</v>
      </c>
      <c r="BG177" s="256">
        <f>IF(N177="zákl. přenesená",J177,0)</f>
        <v>0</v>
      </c>
      <c r="BH177" s="256">
        <f>IF(N177="sníž. přenesená",J177,0)</f>
        <v>0</v>
      </c>
      <c r="BI177" s="256">
        <f>IF(N177="nulová",J177,0)</f>
        <v>0</v>
      </c>
      <c r="BJ177" s="17" t="s">
        <v>83</v>
      </c>
      <c r="BK177" s="256">
        <f>ROUND(I177*H177,2)</f>
        <v>0</v>
      </c>
      <c r="BL177" s="17" t="s">
        <v>162</v>
      </c>
      <c r="BM177" s="255" t="s">
        <v>843</v>
      </c>
    </row>
    <row r="178" s="2" customFormat="1">
      <c r="A178" s="38"/>
      <c r="B178" s="39"/>
      <c r="C178" s="40"/>
      <c r="D178" s="259" t="s">
        <v>202</v>
      </c>
      <c r="E178" s="40"/>
      <c r="F178" s="299" t="s">
        <v>659</v>
      </c>
      <c r="G178" s="40"/>
      <c r="H178" s="40"/>
      <c r="I178" s="154"/>
      <c r="J178" s="40"/>
      <c r="K178" s="40"/>
      <c r="L178" s="44"/>
      <c r="M178" s="300"/>
      <c r="N178" s="30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202</v>
      </c>
      <c r="AU178" s="17" t="s">
        <v>85</v>
      </c>
    </row>
    <row r="179" s="15" customFormat="1">
      <c r="A179" s="15"/>
      <c r="B179" s="280"/>
      <c r="C179" s="281"/>
      <c r="D179" s="259" t="s">
        <v>164</v>
      </c>
      <c r="E179" s="282" t="s">
        <v>1</v>
      </c>
      <c r="F179" s="283" t="s">
        <v>844</v>
      </c>
      <c r="G179" s="281"/>
      <c r="H179" s="282" t="s">
        <v>1</v>
      </c>
      <c r="I179" s="284"/>
      <c r="J179" s="281"/>
      <c r="K179" s="281"/>
      <c r="L179" s="285"/>
      <c r="M179" s="286"/>
      <c r="N179" s="287"/>
      <c r="O179" s="287"/>
      <c r="P179" s="287"/>
      <c r="Q179" s="287"/>
      <c r="R179" s="287"/>
      <c r="S179" s="287"/>
      <c r="T179" s="28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9" t="s">
        <v>164</v>
      </c>
      <c r="AU179" s="289" t="s">
        <v>85</v>
      </c>
      <c r="AV179" s="15" t="s">
        <v>83</v>
      </c>
      <c r="AW179" s="15" t="s">
        <v>31</v>
      </c>
      <c r="AX179" s="15" t="s">
        <v>75</v>
      </c>
      <c r="AY179" s="289" t="s">
        <v>154</v>
      </c>
    </row>
    <row r="180" s="13" customFormat="1">
      <c r="A180" s="13"/>
      <c r="B180" s="257"/>
      <c r="C180" s="258"/>
      <c r="D180" s="259" t="s">
        <v>164</v>
      </c>
      <c r="E180" s="260" t="s">
        <v>1</v>
      </c>
      <c r="F180" s="261" t="s">
        <v>653</v>
      </c>
      <c r="G180" s="258"/>
      <c r="H180" s="262">
        <v>6</v>
      </c>
      <c r="I180" s="263"/>
      <c r="J180" s="258"/>
      <c r="K180" s="258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164</v>
      </c>
      <c r="AU180" s="268" t="s">
        <v>85</v>
      </c>
      <c r="AV180" s="13" t="s">
        <v>85</v>
      </c>
      <c r="AW180" s="13" t="s">
        <v>31</v>
      </c>
      <c r="AX180" s="13" t="s">
        <v>75</v>
      </c>
      <c r="AY180" s="268" t="s">
        <v>154</v>
      </c>
    </row>
    <row r="181" s="13" customFormat="1">
      <c r="A181" s="13"/>
      <c r="B181" s="257"/>
      <c r="C181" s="258"/>
      <c r="D181" s="259" t="s">
        <v>164</v>
      </c>
      <c r="E181" s="260" t="s">
        <v>1</v>
      </c>
      <c r="F181" s="261" t="s">
        <v>654</v>
      </c>
      <c r="G181" s="258"/>
      <c r="H181" s="262">
        <v>9</v>
      </c>
      <c r="I181" s="263"/>
      <c r="J181" s="258"/>
      <c r="K181" s="258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164</v>
      </c>
      <c r="AU181" s="268" t="s">
        <v>85</v>
      </c>
      <c r="AV181" s="13" t="s">
        <v>85</v>
      </c>
      <c r="AW181" s="13" t="s">
        <v>31</v>
      </c>
      <c r="AX181" s="13" t="s">
        <v>75</v>
      </c>
      <c r="AY181" s="268" t="s">
        <v>154</v>
      </c>
    </row>
    <row r="182" s="14" customFormat="1">
      <c r="A182" s="14"/>
      <c r="B182" s="269"/>
      <c r="C182" s="270"/>
      <c r="D182" s="259" t="s">
        <v>164</v>
      </c>
      <c r="E182" s="271" t="s">
        <v>1</v>
      </c>
      <c r="F182" s="272" t="s">
        <v>166</v>
      </c>
      <c r="G182" s="270"/>
      <c r="H182" s="273">
        <v>15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9" t="s">
        <v>164</v>
      </c>
      <c r="AU182" s="279" t="s">
        <v>85</v>
      </c>
      <c r="AV182" s="14" t="s">
        <v>162</v>
      </c>
      <c r="AW182" s="14" t="s">
        <v>31</v>
      </c>
      <c r="AX182" s="14" t="s">
        <v>83</v>
      </c>
      <c r="AY182" s="279" t="s">
        <v>154</v>
      </c>
    </row>
    <row r="183" s="2" customFormat="1" ht="44.25" customHeight="1">
      <c r="A183" s="38"/>
      <c r="B183" s="39"/>
      <c r="C183" s="290" t="s">
        <v>262</v>
      </c>
      <c r="D183" s="290" t="s">
        <v>198</v>
      </c>
      <c r="E183" s="291" t="s">
        <v>667</v>
      </c>
      <c r="F183" s="292" t="s">
        <v>668</v>
      </c>
      <c r="G183" s="293" t="s">
        <v>159</v>
      </c>
      <c r="H183" s="294">
        <v>2</v>
      </c>
      <c r="I183" s="295"/>
      <c r="J183" s="296">
        <f>ROUND(I183*H183,2)</f>
        <v>0</v>
      </c>
      <c r="K183" s="292" t="s">
        <v>160</v>
      </c>
      <c r="L183" s="44"/>
      <c r="M183" s="297" t="s">
        <v>1</v>
      </c>
      <c r="N183" s="298" t="s">
        <v>40</v>
      </c>
      <c r="O183" s="91"/>
      <c r="P183" s="253">
        <f>O183*H183</f>
        <v>0</v>
      </c>
      <c r="Q183" s="253">
        <v>0</v>
      </c>
      <c r="R183" s="253">
        <f>Q183*H183</f>
        <v>0</v>
      </c>
      <c r="S183" s="253">
        <v>0</v>
      </c>
      <c r="T183" s="25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5" t="s">
        <v>162</v>
      </c>
      <c r="AT183" s="255" t="s">
        <v>198</v>
      </c>
      <c r="AU183" s="255" t="s">
        <v>85</v>
      </c>
      <c r="AY183" s="17" t="s">
        <v>154</v>
      </c>
      <c r="BE183" s="256">
        <f>IF(N183="základní",J183,0)</f>
        <v>0</v>
      </c>
      <c r="BF183" s="256">
        <f>IF(N183="snížená",J183,0)</f>
        <v>0</v>
      </c>
      <c r="BG183" s="256">
        <f>IF(N183="zákl. přenesená",J183,0)</f>
        <v>0</v>
      </c>
      <c r="BH183" s="256">
        <f>IF(N183="sníž. přenesená",J183,0)</f>
        <v>0</v>
      </c>
      <c r="BI183" s="256">
        <f>IF(N183="nulová",J183,0)</f>
        <v>0</v>
      </c>
      <c r="BJ183" s="17" t="s">
        <v>83</v>
      </c>
      <c r="BK183" s="256">
        <f>ROUND(I183*H183,2)</f>
        <v>0</v>
      </c>
      <c r="BL183" s="17" t="s">
        <v>162</v>
      </c>
      <c r="BM183" s="255" t="s">
        <v>845</v>
      </c>
    </row>
    <row r="184" s="2" customFormat="1">
      <c r="A184" s="38"/>
      <c r="B184" s="39"/>
      <c r="C184" s="40"/>
      <c r="D184" s="259" t="s">
        <v>202</v>
      </c>
      <c r="E184" s="40"/>
      <c r="F184" s="299" t="s">
        <v>670</v>
      </c>
      <c r="G184" s="40"/>
      <c r="H184" s="40"/>
      <c r="I184" s="154"/>
      <c r="J184" s="40"/>
      <c r="K184" s="40"/>
      <c r="L184" s="44"/>
      <c r="M184" s="300"/>
      <c r="N184" s="30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202</v>
      </c>
      <c r="AU184" s="17" t="s">
        <v>85</v>
      </c>
    </row>
    <row r="185" s="13" customFormat="1">
      <c r="A185" s="13"/>
      <c r="B185" s="257"/>
      <c r="C185" s="258"/>
      <c r="D185" s="259" t="s">
        <v>164</v>
      </c>
      <c r="E185" s="260" t="s">
        <v>1</v>
      </c>
      <c r="F185" s="261" t="s">
        <v>85</v>
      </c>
      <c r="G185" s="258"/>
      <c r="H185" s="262">
        <v>2</v>
      </c>
      <c r="I185" s="263"/>
      <c r="J185" s="258"/>
      <c r="K185" s="258"/>
      <c r="L185" s="264"/>
      <c r="M185" s="265"/>
      <c r="N185" s="266"/>
      <c r="O185" s="266"/>
      <c r="P185" s="266"/>
      <c r="Q185" s="266"/>
      <c r="R185" s="266"/>
      <c r="S185" s="266"/>
      <c r="T185" s="26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8" t="s">
        <v>164</v>
      </c>
      <c r="AU185" s="268" t="s">
        <v>85</v>
      </c>
      <c r="AV185" s="13" t="s">
        <v>85</v>
      </c>
      <c r="AW185" s="13" t="s">
        <v>31</v>
      </c>
      <c r="AX185" s="13" t="s">
        <v>75</v>
      </c>
      <c r="AY185" s="268" t="s">
        <v>154</v>
      </c>
    </row>
    <row r="186" s="14" customFormat="1">
      <c r="A186" s="14"/>
      <c r="B186" s="269"/>
      <c r="C186" s="270"/>
      <c r="D186" s="259" t="s">
        <v>164</v>
      </c>
      <c r="E186" s="271" t="s">
        <v>1</v>
      </c>
      <c r="F186" s="272" t="s">
        <v>166</v>
      </c>
      <c r="G186" s="270"/>
      <c r="H186" s="273">
        <v>2</v>
      </c>
      <c r="I186" s="274"/>
      <c r="J186" s="270"/>
      <c r="K186" s="270"/>
      <c r="L186" s="275"/>
      <c r="M186" s="276"/>
      <c r="N186" s="277"/>
      <c r="O186" s="277"/>
      <c r="P186" s="277"/>
      <c r="Q186" s="277"/>
      <c r="R186" s="277"/>
      <c r="S186" s="277"/>
      <c r="T186" s="27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9" t="s">
        <v>164</v>
      </c>
      <c r="AU186" s="279" t="s">
        <v>85</v>
      </c>
      <c r="AV186" s="14" t="s">
        <v>162</v>
      </c>
      <c r="AW186" s="14" t="s">
        <v>31</v>
      </c>
      <c r="AX186" s="14" t="s">
        <v>83</v>
      </c>
      <c r="AY186" s="279" t="s">
        <v>154</v>
      </c>
    </row>
    <row r="187" s="2" customFormat="1" ht="44.25" customHeight="1">
      <c r="A187" s="38"/>
      <c r="B187" s="39"/>
      <c r="C187" s="290" t="s">
        <v>269</v>
      </c>
      <c r="D187" s="290" t="s">
        <v>198</v>
      </c>
      <c r="E187" s="291" t="s">
        <v>671</v>
      </c>
      <c r="F187" s="292" t="s">
        <v>672</v>
      </c>
      <c r="G187" s="293" t="s">
        <v>159</v>
      </c>
      <c r="H187" s="294">
        <v>2</v>
      </c>
      <c r="I187" s="295"/>
      <c r="J187" s="296">
        <f>ROUND(I187*H187,2)</f>
        <v>0</v>
      </c>
      <c r="K187" s="292" t="s">
        <v>160</v>
      </c>
      <c r="L187" s="44"/>
      <c r="M187" s="297" t="s">
        <v>1</v>
      </c>
      <c r="N187" s="298" t="s">
        <v>40</v>
      </c>
      <c r="O187" s="91"/>
      <c r="P187" s="253">
        <f>O187*H187</f>
        <v>0</v>
      </c>
      <c r="Q187" s="253">
        <v>0</v>
      </c>
      <c r="R187" s="253">
        <f>Q187*H187</f>
        <v>0</v>
      </c>
      <c r="S187" s="253">
        <v>0</v>
      </c>
      <c r="T187" s="25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5" t="s">
        <v>162</v>
      </c>
      <c r="AT187" s="255" t="s">
        <v>198</v>
      </c>
      <c r="AU187" s="255" t="s">
        <v>85</v>
      </c>
      <c r="AY187" s="17" t="s">
        <v>154</v>
      </c>
      <c r="BE187" s="256">
        <f>IF(N187="základní",J187,0)</f>
        <v>0</v>
      </c>
      <c r="BF187" s="256">
        <f>IF(N187="snížená",J187,0)</f>
        <v>0</v>
      </c>
      <c r="BG187" s="256">
        <f>IF(N187="zákl. přenesená",J187,0)</f>
        <v>0</v>
      </c>
      <c r="BH187" s="256">
        <f>IF(N187="sníž. přenesená",J187,0)</f>
        <v>0</v>
      </c>
      <c r="BI187" s="256">
        <f>IF(N187="nulová",J187,0)</f>
        <v>0</v>
      </c>
      <c r="BJ187" s="17" t="s">
        <v>83</v>
      </c>
      <c r="BK187" s="256">
        <f>ROUND(I187*H187,2)</f>
        <v>0</v>
      </c>
      <c r="BL187" s="17" t="s">
        <v>162</v>
      </c>
      <c r="BM187" s="255" t="s">
        <v>846</v>
      </c>
    </row>
    <row r="188" s="2" customFormat="1">
      <c r="A188" s="38"/>
      <c r="B188" s="39"/>
      <c r="C188" s="40"/>
      <c r="D188" s="259" t="s">
        <v>202</v>
      </c>
      <c r="E188" s="40"/>
      <c r="F188" s="299" t="s">
        <v>670</v>
      </c>
      <c r="G188" s="40"/>
      <c r="H188" s="40"/>
      <c r="I188" s="154"/>
      <c r="J188" s="40"/>
      <c r="K188" s="40"/>
      <c r="L188" s="44"/>
      <c r="M188" s="300"/>
      <c r="N188" s="30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202</v>
      </c>
      <c r="AU188" s="17" t="s">
        <v>85</v>
      </c>
    </row>
    <row r="189" s="13" customFormat="1">
      <c r="A189" s="13"/>
      <c r="B189" s="257"/>
      <c r="C189" s="258"/>
      <c r="D189" s="259" t="s">
        <v>164</v>
      </c>
      <c r="E189" s="260" t="s">
        <v>1</v>
      </c>
      <c r="F189" s="261" t="s">
        <v>85</v>
      </c>
      <c r="G189" s="258"/>
      <c r="H189" s="262">
        <v>2</v>
      </c>
      <c r="I189" s="263"/>
      <c r="J189" s="258"/>
      <c r="K189" s="258"/>
      <c r="L189" s="264"/>
      <c r="M189" s="265"/>
      <c r="N189" s="266"/>
      <c r="O189" s="266"/>
      <c r="P189" s="266"/>
      <c r="Q189" s="266"/>
      <c r="R189" s="266"/>
      <c r="S189" s="266"/>
      <c r="T189" s="26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8" t="s">
        <v>164</v>
      </c>
      <c r="AU189" s="268" t="s">
        <v>85</v>
      </c>
      <c r="AV189" s="13" t="s">
        <v>85</v>
      </c>
      <c r="AW189" s="13" t="s">
        <v>31</v>
      </c>
      <c r="AX189" s="13" t="s">
        <v>75</v>
      </c>
      <c r="AY189" s="268" t="s">
        <v>154</v>
      </c>
    </row>
    <row r="190" s="14" customFormat="1">
      <c r="A190" s="14"/>
      <c r="B190" s="269"/>
      <c r="C190" s="270"/>
      <c r="D190" s="259" t="s">
        <v>164</v>
      </c>
      <c r="E190" s="271" t="s">
        <v>1</v>
      </c>
      <c r="F190" s="272" t="s">
        <v>166</v>
      </c>
      <c r="G190" s="270"/>
      <c r="H190" s="273">
        <v>2</v>
      </c>
      <c r="I190" s="274"/>
      <c r="J190" s="270"/>
      <c r="K190" s="270"/>
      <c r="L190" s="275"/>
      <c r="M190" s="276"/>
      <c r="N190" s="277"/>
      <c r="O190" s="277"/>
      <c r="P190" s="277"/>
      <c r="Q190" s="277"/>
      <c r="R190" s="277"/>
      <c r="S190" s="277"/>
      <c r="T190" s="27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9" t="s">
        <v>164</v>
      </c>
      <c r="AU190" s="279" t="s">
        <v>85</v>
      </c>
      <c r="AV190" s="14" t="s">
        <v>162</v>
      </c>
      <c r="AW190" s="14" t="s">
        <v>31</v>
      </c>
      <c r="AX190" s="14" t="s">
        <v>83</v>
      </c>
      <c r="AY190" s="279" t="s">
        <v>154</v>
      </c>
    </row>
    <row r="191" s="2" customFormat="1" ht="78" customHeight="1">
      <c r="A191" s="38"/>
      <c r="B191" s="39"/>
      <c r="C191" s="290" t="s">
        <v>278</v>
      </c>
      <c r="D191" s="290" t="s">
        <v>198</v>
      </c>
      <c r="E191" s="291" t="s">
        <v>775</v>
      </c>
      <c r="F191" s="292" t="s">
        <v>776</v>
      </c>
      <c r="G191" s="293" t="s">
        <v>216</v>
      </c>
      <c r="H191" s="294">
        <v>31</v>
      </c>
      <c r="I191" s="295"/>
      <c r="J191" s="296">
        <f>ROUND(I191*H191,2)</f>
        <v>0</v>
      </c>
      <c r="K191" s="292" t="s">
        <v>160</v>
      </c>
      <c r="L191" s="44"/>
      <c r="M191" s="297" t="s">
        <v>1</v>
      </c>
      <c r="N191" s="298" t="s">
        <v>40</v>
      </c>
      <c r="O191" s="91"/>
      <c r="P191" s="253">
        <f>O191*H191</f>
        <v>0</v>
      </c>
      <c r="Q191" s="253">
        <v>0</v>
      </c>
      <c r="R191" s="253">
        <f>Q191*H191</f>
        <v>0</v>
      </c>
      <c r="S191" s="253">
        <v>0</v>
      </c>
      <c r="T191" s="25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5" t="s">
        <v>162</v>
      </c>
      <c r="AT191" s="255" t="s">
        <v>198</v>
      </c>
      <c r="AU191" s="255" t="s">
        <v>85</v>
      </c>
      <c r="AY191" s="17" t="s">
        <v>154</v>
      </c>
      <c r="BE191" s="256">
        <f>IF(N191="základní",J191,0)</f>
        <v>0</v>
      </c>
      <c r="BF191" s="256">
        <f>IF(N191="snížená",J191,0)</f>
        <v>0</v>
      </c>
      <c r="BG191" s="256">
        <f>IF(N191="zákl. přenesená",J191,0)</f>
        <v>0</v>
      </c>
      <c r="BH191" s="256">
        <f>IF(N191="sníž. přenesená",J191,0)</f>
        <v>0</v>
      </c>
      <c r="BI191" s="256">
        <f>IF(N191="nulová",J191,0)</f>
        <v>0</v>
      </c>
      <c r="BJ191" s="17" t="s">
        <v>83</v>
      </c>
      <c r="BK191" s="256">
        <f>ROUND(I191*H191,2)</f>
        <v>0</v>
      </c>
      <c r="BL191" s="17" t="s">
        <v>162</v>
      </c>
      <c r="BM191" s="255" t="s">
        <v>847</v>
      </c>
    </row>
    <row r="192" s="13" customFormat="1">
      <c r="A192" s="13"/>
      <c r="B192" s="257"/>
      <c r="C192" s="258"/>
      <c r="D192" s="259" t="s">
        <v>164</v>
      </c>
      <c r="E192" s="260" t="s">
        <v>1</v>
      </c>
      <c r="F192" s="261" t="s">
        <v>353</v>
      </c>
      <c r="G192" s="258"/>
      <c r="H192" s="262">
        <v>31</v>
      </c>
      <c r="I192" s="263"/>
      <c r="J192" s="258"/>
      <c r="K192" s="258"/>
      <c r="L192" s="264"/>
      <c r="M192" s="265"/>
      <c r="N192" s="266"/>
      <c r="O192" s="266"/>
      <c r="P192" s="266"/>
      <c r="Q192" s="266"/>
      <c r="R192" s="266"/>
      <c r="S192" s="266"/>
      <c r="T192" s="26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8" t="s">
        <v>164</v>
      </c>
      <c r="AU192" s="268" t="s">
        <v>85</v>
      </c>
      <c r="AV192" s="13" t="s">
        <v>85</v>
      </c>
      <c r="AW192" s="13" t="s">
        <v>31</v>
      </c>
      <c r="AX192" s="13" t="s">
        <v>75</v>
      </c>
      <c r="AY192" s="268" t="s">
        <v>154</v>
      </c>
    </row>
    <row r="193" s="14" customFormat="1">
      <c r="A193" s="14"/>
      <c r="B193" s="269"/>
      <c r="C193" s="270"/>
      <c r="D193" s="259" t="s">
        <v>164</v>
      </c>
      <c r="E193" s="271" t="s">
        <v>1</v>
      </c>
      <c r="F193" s="272" t="s">
        <v>166</v>
      </c>
      <c r="G193" s="270"/>
      <c r="H193" s="273">
        <v>31</v>
      </c>
      <c r="I193" s="274"/>
      <c r="J193" s="270"/>
      <c r="K193" s="270"/>
      <c r="L193" s="275"/>
      <c r="M193" s="276"/>
      <c r="N193" s="277"/>
      <c r="O193" s="277"/>
      <c r="P193" s="277"/>
      <c r="Q193" s="277"/>
      <c r="R193" s="277"/>
      <c r="S193" s="277"/>
      <c r="T193" s="27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9" t="s">
        <v>164</v>
      </c>
      <c r="AU193" s="279" t="s">
        <v>85</v>
      </c>
      <c r="AV193" s="14" t="s">
        <v>162</v>
      </c>
      <c r="AW193" s="14" t="s">
        <v>31</v>
      </c>
      <c r="AX193" s="14" t="s">
        <v>83</v>
      </c>
      <c r="AY193" s="279" t="s">
        <v>154</v>
      </c>
    </row>
    <row r="194" s="12" customFormat="1" ht="22.8" customHeight="1">
      <c r="A194" s="12"/>
      <c r="B194" s="227"/>
      <c r="C194" s="228"/>
      <c r="D194" s="229" t="s">
        <v>74</v>
      </c>
      <c r="E194" s="241" t="s">
        <v>328</v>
      </c>
      <c r="F194" s="241" t="s">
        <v>329</v>
      </c>
      <c r="G194" s="228"/>
      <c r="H194" s="228"/>
      <c r="I194" s="231"/>
      <c r="J194" s="242">
        <f>BK194</f>
        <v>0</v>
      </c>
      <c r="K194" s="228"/>
      <c r="L194" s="233"/>
      <c r="M194" s="234"/>
      <c r="N194" s="235"/>
      <c r="O194" s="235"/>
      <c r="P194" s="236">
        <f>SUM(P195:P227)</f>
        <v>0</v>
      </c>
      <c r="Q194" s="235"/>
      <c r="R194" s="236">
        <f>SUM(R195:R227)</f>
        <v>0</v>
      </c>
      <c r="S194" s="235"/>
      <c r="T194" s="237">
        <f>SUM(T195:T227)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8" t="s">
        <v>162</v>
      </c>
      <c r="AT194" s="239" t="s">
        <v>74</v>
      </c>
      <c r="AU194" s="239" t="s">
        <v>83</v>
      </c>
      <c r="AY194" s="238" t="s">
        <v>154</v>
      </c>
      <c r="BK194" s="240">
        <f>SUM(BK195:BK227)</f>
        <v>0</v>
      </c>
    </row>
    <row r="195" s="2" customFormat="1" ht="33" customHeight="1">
      <c r="A195" s="38"/>
      <c r="B195" s="39"/>
      <c r="C195" s="290" t="s">
        <v>285</v>
      </c>
      <c r="D195" s="290" t="s">
        <v>198</v>
      </c>
      <c r="E195" s="291" t="s">
        <v>331</v>
      </c>
      <c r="F195" s="292" t="s">
        <v>332</v>
      </c>
      <c r="G195" s="293" t="s">
        <v>159</v>
      </c>
      <c r="H195" s="294">
        <v>2</v>
      </c>
      <c r="I195" s="295"/>
      <c r="J195" s="296">
        <f>ROUND(I195*H195,2)</f>
        <v>0</v>
      </c>
      <c r="K195" s="292" t="s">
        <v>160</v>
      </c>
      <c r="L195" s="44"/>
      <c r="M195" s="297" t="s">
        <v>1</v>
      </c>
      <c r="N195" s="298" t="s">
        <v>40</v>
      </c>
      <c r="O195" s="91"/>
      <c r="P195" s="253">
        <f>O195*H195</f>
        <v>0</v>
      </c>
      <c r="Q195" s="253">
        <v>0</v>
      </c>
      <c r="R195" s="253">
        <f>Q195*H195</f>
        <v>0</v>
      </c>
      <c r="S195" s="253">
        <v>0</v>
      </c>
      <c r="T195" s="25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5" t="s">
        <v>333</v>
      </c>
      <c r="AT195" s="255" t="s">
        <v>198</v>
      </c>
      <c r="AU195" s="255" t="s">
        <v>85</v>
      </c>
      <c r="AY195" s="17" t="s">
        <v>154</v>
      </c>
      <c r="BE195" s="256">
        <f>IF(N195="základní",J195,0)</f>
        <v>0</v>
      </c>
      <c r="BF195" s="256">
        <f>IF(N195="snížená",J195,0)</f>
        <v>0</v>
      </c>
      <c r="BG195" s="256">
        <f>IF(N195="zákl. přenesená",J195,0)</f>
        <v>0</v>
      </c>
      <c r="BH195" s="256">
        <f>IF(N195="sníž. přenesená",J195,0)</f>
        <v>0</v>
      </c>
      <c r="BI195" s="256">
        <f>IF(N195="nulová",J195,0)</f>
        <v>0</v>
      </c>
      <c r="BJ195" s="17" t="s">
        <v>83</v>
      </c>
      <c r="BK195" s="256">
        <f>ROUND(I195*H195,2)</f>
        <v>0</v>
      </c>
      <c r="BL195" s="17" t="s">
        <v>333</v>
      </c>
      <c r="BM195" s="255" t="s">
        <v>848</v>
      </c>
    </row>
    <row r="196" s="13" customFormat="1">
      <c r="A196" s="13"/>
      <c r="B196" s="257"/>
      <c r="C196" s="258"/>
      <c r="D196" s="259" t="s">
        <v>164</v>
      </c>
      <c r="E196" s="260" t="s">
        <v>1</v>
      </c>
      <c r="F196" s="261" t="s">
        <v>85</v>
      </c>
      <c r="G196" s="258"/>
      <c r="H196" s="262">
        <v>2</v>
      </c>
      <c r="I196" s="263"/>
      <c r="J196" s="258"/>
      <c r="K196" s="258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164</v>
      </c>
      <c r="AU196" s="268" t="s">
        <v>85</v>
      </c>
      <c r="AV196" s="13" t="s">
        <v>85</v>
      </c>
      <c r="AW196" s="13" t="s">
        <v>31</v>
      </c>
      <c r="AX196" s="13" t="s">
        <v>75</v>
      </c>
      <c r="AY196" s="268" t="s">
        <v>154</v>
      </c>
    </row>
    <row r="197" s="14" customFormat="1">
      <c r="A197" s="14"/>
      <c r="B197" s="269"/>
      <c r="C197" s="270"/>
      <c r="D197" s="259" t="s">
        <v>164</v>
      </c>
      <c r="E197" s="271" t="s">
        <v>1</v>
      </c>
      <c r="F197" s="272" t="s">
        <v>166</v>
      </c>
      <c r="G197" s="270"/>
      <c r="H197" s="273">
        <v>2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9" t="s">
        <v>164</v>
      </c>
      <c r="AU197" s="279" t="s">
        <v>85</v>
      </c>
      <c r="AV197" s="14" t="s">
        <v>162</v>
      </c>
      <c r="AW197" s="14" t="s">
        <v>31</v>
      </c>
      <c r="AX197" s="14" t="s">
        <v>83</v>
      </c>
      <c r="AY197" s="279" t="s">
        <v>154</v>
      </c>
    </row>
    <row r="198" s="2" customFormat="1" ht="21.75" customHeight="1">
      <c r="A198" s="38"/>
      <c r="B198" s="39"/>
      <c r="C198" s="290" t="s">
        <v>291</v>
      </c>
      <c r="D198" s="290" t="s">
        <v>198</v>
      </c>
      <c r="E198" s="291" t="s">
        <v>337</v>
      </c>
      <c r="F198" s="292" t="s">
        <v>338</v>
      </c>
      <c r="G198" s="293" t="s">
        <v>159</v>
      </c>
      <c r="H198" s="294">
        <v>2</v>
      </c>
      <c r="I198" s="295"/>
      <c r="J198" s="296">
        <f>ROUND(I198*H198,2)</f>
        <v>0</v>
      </c>
      <c r="K198" s="292" t="s">
        <v>160</v>
      </c>
      <c r="L198" s="44"/>
      <c r="M198" s="297" t="s">
        <v>1</v>
      </c>
      <c r="N198" s="298" t="s">
        <v>40</v>
      </c>
      <c r="O198" s="91"/>
      <c r="P198" s="253">
        <f>O198*H198</f>
        <v>0</v>
      </c>
      <c r="Q198" s="253">
        <v>0</v>
      </c>
      <c r="R198" s="253">
        <f>Q198*H198</f>
        <v>0</v>
      </c>
      <c r="S198" s="253">
        <v>0</v>
      </c>
      <c r="T198" s="25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5" t="s">
        <v>333</v>
      </c>
      <c r="AT198" s="255" t="s">
        <v>198</v>
      </c>
      <c r="AU198" s="255" t="s">
        <v>85</v>
      </c>
      <c r="AY198" s="17" t="s">
        <v>154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7" t="s">
        <v>83</v>
      </c>
      <c r="BK198" s="256">
        <f>ROUND(I198*H198,2)</f>
        <v>0</v>
      </c>
      <c r="BL198" s="17" t="s">
        <v>333</v>
      </c>
      <c r="BM198" s="255" t="s">
        <v>849</v>
      </c>
    </row>
    <row r="199" s="13" customFormat="1">
      <c r="A199" s="13"/>
      <c r="B199" s="257"/>
      <c r="C199" s="258"/>
      <c r="D199" s="259" t="s">
        <v>164</v>
      </c>
      <c r="E199" s="260" t="s">
        <v>1</v>
      </c>
      <c r="F199" s="261" t="s">
        <v>85</v>
      </c>
      <c r="G199" s="258"/>
      <c r="H199" s="262">
        <v>2</v>
      </c>
      <c r="I199" s="263"/>
      <c r="J199" s="258"/>
      <c r="K199" s="258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164</v>
      </c>
      <c r="AU199" s="268" t="s">
        <v>85</v>
      </c>
      <c r="AV199" s="13" t="s">
        <v>85</v>
      </c>
      <c r="AW199" s="13" t="s">
        <v>31</v>
      </c>
      <c r="AX199" s="13" t="s">
        <v>75</v>
      </c>
      <c r="AY199" s="268" t="s">
        <v>154</v>
      </c>
    </row>
    <row r="200" s="14" customFormat="1">
      <c r="A200" s="14"/>
      <c r="B200" s="269"/>
      <c r="C200" s="270"/>
      <c r="D200" s="259" t="s">
        <v>164</v>
      </c>
      <c r="E200" s="271" t="s">
        <v>1</v>
      </c>
      <c r="F200" s="272" t="s">
        <v>166</v>
      </c>
      <c r="G200" s="270"/>
      <c r="H200" s="273">
        <v>2</v>
      </c>
      <c r="I200" s="274"/>
      <c r="J200" s="270"/>
      <c r="K200" s="270"/>
      <c r="L200" s="275"/>
      <c r="M200" s="276"/>
      <c r="N200" s="277"/>
      <c r="O200" s="277"/>
      <c r="P200" s="277"/>
      <c r="Q200" s="277"/>
      <c r="R200" s="277"/>
      <c r="S200" s="277"/>
      <c r="T200" s="27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9" t="s">
        <v>164</v>
      </c>
      <c r="AU200" s="279" t="s">
        <v>85</v>
      </c>
      <c r="AV200" s="14" t="s">
        <v>162</v>
      </c>
      <c r="AW200" s="14" t="s">
        <v>31</v>
      </c>
      <c r="AX200" s="14" t="s">
        <v>83</v>
      </c>
      <c r="AY200" s="279" t="s">
        <v>154</v>
      </c>
    </row>
    <row r="201" s="2" customFormat="1" ht="156.75" customHeight="1">
      <c r="A201" s="38"/>
      <c r="B201" s="39"/>
      <c r="C201" s="290" t="s">
        <v>7</v>
      </c>
      <c r="D201" s="290" t="s">
        <v>198</v>
      </c>
      <c r="E201" s="291" t="s">
        <v>786</v>
      </c>
      <c r="F201" s="292" t="s">
        <v>787</v>
      </c>
      <c r="G201" s="293" t="s">
        <v>177</v>
      </c>
      <c r="H201" s="294">
        <v>29.600000000000001</v>
      </c>
      <c r="I201" s="295"/>
      <c r="J201" s="296">
        <f>ROUND(I201*H201,2)</f>
        <v>0</v>
      </c>
      <c r="K201" s="292" t="s">
        <v>160</v>
      </c>
      <c r="L201" s="44"/>
      <c r="M201" s="297" t="s">
        <v>1</v>
      </c>
      <c r="N201" s="298" t="s">
        <v>40</v>
      </c>
      <c r="O201" s="91"/>
      <c r="P201" s="253">
        <f>O201*H201</f>
        <v>0</v>
      </c>
      <c r="Q201" s="253">
        <v>0</v>
      </c>
      <c r="R201" s="253">
        <f>Q201*H201</f>
        <v>0</v>
      </c>
      <c r="S201" s="253">
        <v>0</v>
      </c>
      <c r="T201" s="25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5" t="s">
        <v>333</v>
      </c>
      <c r="AT201" s="255" t="s">
        <v>198</v>
      </c>
      <c r="AU201" s="255" t="s">
        <v>85</v>
      </c>
      <c r="AY201" s="17" t="s">
        <v>154</v>
      </c>
      <c r="BE201" s="256">
        <f>IF(N201="základní",J201,0)</f>
        <v>0</v>
      </c>
      <c r="BF201" s="256">
        <f>IF(N201="snížená",J201,0)</f>
        <v>0</v>
      </c>
      <c r="BG201" s="256">
        <f>IF(N201="zákl. přenesená",J201,0)</f>
        <v>0</v>
      </c>
      <c r="BH201" s="256">
        <f>IF(N201="sníž. přenesená",J201,0)</f>
        <v>0</v>
      </c>
      <c r="BI201" s="256">
        <f>IF(N201="nulová",J201,0)</f>
        <v>0</v>
      </c>
      <c r="BJ201" s="17" t="s">
        <v>83</v>
      </c>
      <c r="BK201" s="256">
        <f>ROUND(I201*H201,2)</f>
        <v>0</v>
      </c>
      <c r="BL201" s="17" t="s">
        <v>333</v>
      </c>
      <c r="BM201" s="255" t="s">
        <v>850</v>
      </c>
    </row>
    <row r="202" s="2" customFormat="1">
      <c r="A202" s="38"/>
      <c r="B202" s="39"/>
      <c r="C202" s="40"/>
      <c r="D202" s="259" t="s">
        <v>491</v>
      </c>
      <c r="E202" s="40"/>
      <c r="F202" s="299" t="s">
        <v>501</v>
      </c>
      <c r="G202" s="40"/>
      <c r="H202" s="40"/>
      <c r="I202" s="154"/>
      <c r="J202" s="40"/>
      <c r="K202" s="40"/>
      <c r="L202" s="44"/>
      <c r="M202" s="300"/>
      <c r="N202" s="30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491</v>
      </c>
      <c r="AU202" s="17" t="s">
        <v>85</v>
      </c>
    </row>
    <row r="203" s="15" customFormat="1">
      <c r="A203" s="15"/>
      <c r="B203" s="280"/>
      <c r="C203" s="281"/>
      <c r="D203" s="259" t="s">
        <v>164</v>
      </c>
      <c r="E203" s="282" t="s">
        <v>1</v>
      </c>
      <c r="F203" s="283" t="s">
        <v>789</v>
      </c>
      <c r="G203" s="281"/>
      <c r="H203" s="282" t="s">
        <v>1</v>
      </c>
      <c r="I203" s="284"/>
      <c r="J203" s="281"/>
      <c r="K203" s="281"/>
      <c r="L203" s="285"/>
      <c r="M203" s="286"/>
      <c r="N203" s="287"/>
      <c r="O203" s="287"/>
      <c r="P203" s="287"/>
      <c r="Q203" s="287"/>
      <c r="R203" s="287"/>
      <c r="S203" s="287"/>
      <c r="T203" s="28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9" t="s">
        <v>164</v>
      </c>
      <c r="AU203" s="289" t="s">
        <v>85</v>
      </c>
      <c r="AV203" s="15" t="s">
        <v>83</v>
      </c>
      <c r="AW203" s="15" t="s">
        <v>31</v>
      </c>
      <c r="AX203" s="15" t="s">
        <v>75</v>
      </c>
      <c r="AY203" s="289" t="s">
        <v>154</v>
      </c>
    </row>
    <row r="204" s="13" customFormat="1">
      <c r="A204" s="13"/>
      <c r="B204" s="257"/>
      <c r="C204" s="258"/>
      <c r="D204" s="259" t="s">
        <v>164</v>
      </c>
      <c r="E204" s="260" t="s">
        <v>1</v>
      </c>
      <c r="F204" s="261" t="s">
        <v>851</v>
      </c>
      <c r="G204" s="258"/>
      <c r="H204" s="262">
        <v>18.600000000000001</v>
      </c>
      <c r="I204" s="263"/>
      <c r="J204" s="258"/>
      <c r="K204" s="258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164</v>
      </c>
      <c r="AU204" s="268" t="s">
        <v>85</v>
      </c>
      <c r="AV204" s="13" t="s">
        <v>85</v>
      </c>
      <c r="AW204" s="13" t="s">
        <v>31</v>
      </c>
      <c r="AX204" s="13" t="s">
        <v>75</v>
      </c>
      <c r="AY204" s="268" t="s">
        <v>154</v>
      </c>
    </row>
    <row r="205" s="15" customFormat="1">
      <c r="A205" s="15"/>
      <c r="B205" s="280"/>
      <c r="C205" s="281"/>
      <c r="D205" s="259" t="s">
        <v>164</v>
      </c>
      <c r="E205" s="282" t="s">
        <v>1</v>
      </c>
      <c r="F205" s="283" t="s">
        <v>790</v>
      </c>
      <c r="G205" s="281"/>
      <c r="H205" s="282" t="s">
        <v>1</v>
      </c>
      <c r="I205" s="284"/>
      <c r="J205" s="281"/>
      <c r="K205" s="281"/>
      <c r="L205" s="285"/>
      <c r="M205" s="286"/>
      <c r="N205" s="287"/>
      <c r="O205" s="287"/>
      <c r="P205" s="287"/>
      <c r="Q205" s="287"/>
      <c r="R205" s="287"/>
      <c r="S205" s="287"/>
      <c r="T205" s="28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9" t="s">
        <v>164</v>
      </c>
      <c r="AU205" s="289" t="s">
        <v>85</v>
      </c>
      <c r="AV205" s="15" t="s">
        <v>83</v>
      </c>
      <c r="AW205" s="15" t="s">
        <v>31</v>
      </c>
      <c r="AX205" s="15" t="s">
        <v>75</v>
      </c>
      <c r="AY205" s="289" t="s">
        <v>154</v>
      </c>
    </row>
    <row r="206" s="13" customFormat="1">
      <c r="A206" s="13"/>
      <c r="B206" s="257"/>
      <c r="C206" s="258"/>
      <c r="D206" s="259" t="s">
        <v>164</v>
      </c>
      <c r="E206" s="260" t="s">
        <v>1</v>
      </c>
      <c r="F206" s="261" t="s">
        <v>113</v>
      </c>
      <c r="G206" s="258"/>
      <c r="H206" s="262">
        <v>11</v>
      </c>
      <c r="I206" s="263"/>
      <c r="J206" s="258"/>
      <c r="K206" s="258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164</v>
      </c>
      <c r="AU206" s="268" t="s">
        <v>85</v>
      </c>
      <c r="AV206" s="13" t="s">
        <v>85</v>
      </c>
      <c r="AW206" s="13" t="s">
        <v>31</v>
      </c>
      <c r="AX206" s="13" t="s">
        <v>75</v>
      </c>
      <c r="AY206" s="268" t="s">
        <v>154</v>
      </c>
    </row>
    <row r="207" s="14" customFormat="1">
      <c r="A207" s="14"/>
      <c r="B207" s="269"/>
      <c r="C207" s="270"/>
      <c r="D207" s="259" t="s">
        <v>164</v>
      </c>
      <c r="E207" s="271" t="s">
        <v>1</v>
      </c>
      <c r="F207" s="272" t="s">
        <v>166</v>
      </c>
      <c r="G207" s="270"/>
      <c r="H207" s="273">
        <v>29.600000000000001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9" t="s">
        <v>164</v>
      </c>
      <c r="AU207" s="279" t="s">
        <v>85</v>
      </c>
      <c r="AV207" s="14" t="s">
        <v>162</v>
      </c>
      <c r="AW207" s="14" t="s">
        <v>31</v>
      </c>
      <c r="AX207" s="14" t="s">
        <v>83</v>
      </c>
      <c r="AY207" s="279" t="s">
        <v>154</v>
      </c>
    </row>
    <row r="208" s="2" customFormat="1" ht="189.75" customHeight="1">
      <c r="A208" s="38"/>
      <c r="B208" s="39"/>
      <c r="C208" s="290" t="s">
        <v>301</v>
      </c>
      <c r="D208" s="290" t="s">
        <v>198</v>
      </c>
      <c r="E208" s="291" t="s">
        <v>341</v>
      </c>
      <c r="F208" s="292" t="s">
        <v>342</v>
      </c>
      <c r="G208" s="293" t="s">
        <v>177</v>
      </c>
      <c r="H208" s="294">
        <v>94.5</v>
      </c>
      <c r="I208" s="295"/>
      <c r="J208" s="296">
        <f>ROUND(I208*H208,2)</f>
        <v>0</v>
      </c>
      <c r="K208" s="292" t="s">
        <v>160</v>
      </c>
      <c r="L208" s="44"/>
      <c r="M208" s="297" t="s">
        <v>1</v>
      </c>
      <c r="N208" s="298" t="s">
        <v>40</v>
      </c>
      <c r="O208" s="91"/>
      <c r="P208" s="253">
        <f>O208*H208</f>
        <v>0</v>
      </c>
      <c r="Q208" s="253">
        <v>0</v>
      </c>
      <c r="R208" s="253">
        <f>Q208*H208</f>
        <v>0</v>
      </c>
      <c r="S208" s="253">
        <v>0</v>
      </c>
      <c r="T208" s="25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5" t="s">
        <v>333</v>
      </c>
      <c r="AT208" s="255" t="s">
        <v>198</v>
      </c>
      <c r="AU208" s="255" t="s">
        <v>85</v>
      </c>
      <c r="AY208" s="17" t="s">
        <v>154</v>
      </c>
      <c r="BE208" s="256">
        <f>IF(N208="základní",J208,0)</f>
        <v>0</v>
      </c>
      <c r="BF208" s="256">
        <f>IF(N208="snížená",J208,0)</f>
        <v>0</v>
      </c>
      <c r="BG208" s="256">
        <f>IF(N208="zákl. přenesená",J208,0)</f>
        <v>0</v>
      </c>
      <c r="BH208" s="256">
        <f>IF(N208="sníž. přenesená",J208,0)</f>
        <v>0</v>
      </c>
      <c r="BI208" s="256">
        <f>IF(N208="nulová",J208,0)</f>
        <v>0</v>
      </c>
      <c r="BJ208" s="17" t="s">
        <v>83</v>
      </c>
      <c r="BK208" s="256">
        <f>ROUND(I208*H208,2)</f>
        <v>0</v>
      </c>
      <c r="BL208" s="17" t="s">
        <v>333</v>
      </c>
      <c r="BM208" s="255" t="s">
        <v>852</v>
      </c>
    </row>
    <row r="209" s="2" customFormat="1">
      <c r="A209" s="38"/>
      <c r="B209" s="39"/>
      <c r="C209" s="40"/>
      <c r="D209" s="259" t="s">
        <v>202</v>
      </c>
      <c r="E209" s="40"/>
      <c r="F209" s="299" t="s">
        <v>344</v>
      </c>
      <c r="G209" s="40"/>
      <c r="H209" s="40"/>
      <c r="I209" s="154"/>
      <c r="J209" s="40"/>
      <c r="K209" s="40"/>
      <c r="L209" s="44"/>
      <c r="M209" s="300"/>
      <c r="N209" s="30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202</v>
      </c>
      <c r="AU209" s="17" t="s">
        <v>85</v>
      </c>
    </row>
    <row r="210" s="15" customFormat="1">
      <c r="A210" s="15"/>
      <c r="B210" s="280"/>
      <c r="C210" s="281"/>
      <c r="D210" s="259" t="s">
        <v>164</v>
      </c>
      <c r="E210" s="282" t="s">
        <v>1</v>
      </c>
      <c r="F210" s="283" t="s">
        <v>345</v>
      </c>
      <c r="G210" s="281"/>
      <c r="H210" s="282" t="s">
        <v>1</v>
      </c>
      <c r="I210" s="284"/>
      <c r="J210" s="281"/>
      <c r="K210" s="281"/>
      <c r="L210" s="285"/>
      <c r="M210" s="286"/>
      <c r="N210" s="287"/>
      <c r="O210" s="287"/>
      <c r="P210" s="287"/>
      <c r="Q210" s="287"/>
      <c r="R210" s="287"/>
      <c r="S210" s="287"/>
      <c r="T210" s="28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9" t="s">
        <v>164</v>
      </c>
      <c r="AU210" s="289" t="s">
        <v>85</v>
      </c>
      <c r="AV210" s="15" t="s">
        <v>83</v>
      </c>
      <c r="AW210" s="15" t="s">
        <v>31</v>
      </c>
      <c r="AX210" s="15" t="s">
        <v>75</v>
      </c>
      <c r="AY210" s="289" t="s">
        <v>154</v>
      </c>
    </row>
    <row r="211" s="13" customFormat="1">
      <c r="A211" s="13"/>
      <c r="B211" s="257"/>
      <c r="C211" s="258"/>
      <c r="D211" s="259" t="s">
        <v>164</v>
      </c>
      <c r="E211" s="260" t="s">
        <v>1</v>
      </c>
      <c r="F211" s="261" t="s">
        <v>853</v>
      </c>
      <c r="G211" s="258"/>
      <c r="H211" s="262">
        <v>94.5</v>
      </c>
      <c r="I211" s="263"/>
      <c r="J211" s="258"/>
      <c r="K211" s="258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164</v>
      </c>
      <c r="AU211" s="268" t="s">
        <v>85</v>
      </c>
      <c r="AV211" s="13" t="s">
        <v>85</v>
      </c>
      <c r="AW211" s="13" t="s">
        <v>31</v>
      </c>
      <c r="AX211" s="13" t="s">
        <v>75</v>
      </c>
      <c r="AY211" s="268" t="s">
        <v>154</v>
      </c>
    </row>
    <row r="212" s="14" customFormat="1">
      <c r="A212" s="14"/>
      <c r="B212" s="269"/>
      <c r="C212" s="270"/>
      <c r="D212" s="259" t="s">
        <v>164</v>
      </c>
      <c r="E212" s="271" t="s">
        <v>1</v>
      </c>
      <c r="F212" s="272" t="s">
        <v>166</v>
      </c>
      <c r="G212" s="270"/>
      <c r="H212" s="273">
        <v>94.5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9" t="s">
        <v>164</v>
      </c>
      <c r="AU212" s="279" t="s">
        <v>85</v>
      </c>
      <c r="AV212" s="14" t="s">
        <v>162</v>
      </c>
      <c r="AW212" s="14" t="s">
        <v>31</v>
      </c>
      <c r="AX212" s="14" t="s">
        <v>83</v>
      </c>
      <c r="AY212" s="279" t="s">
        <v>154</v>
      </c>
    </row>
    <row r="213" s="2" customFormat="1" ht="201" customHeight="1">
      <c r="A213" s="38"/>
      <c r="B213" s="39"/>
      <c r="C213" s="290" t="s">
        <v>307</v>
      </c>
      <c r="D213" s="290" t="s">
        <v>198</v>
      </c>
      <c r="E213" s="291" t="s">
        <v>854</v>
      </c>
      <c r="F213" s="292" t="s">
        <v>855</v>
      </c>
      <c r="G213" s="293" t="s">
        <v>177</v>
      </c>
      <c r="H213" s="294">
        <v>1.5549999999999999</v>
      </c>
      <c r="I213" s="295"/>
      <c r="J213" s="296">
        <f>ROUND(I213*H213,2)</f>
        <v>0</v>
      </c>
      <c r="K213" s="292" t="s">
        <v>160</v>
      </c>
      <c r="L213" s="44"/>
      <c r="M213" s="297" t="s">
        <v>1</v>
      </c>
      <c r="N213" s="298" t="s">
        <v>40</v>
      </c>
      <c r="O213" s="91"/>
      <c r="P213" s="253">
        <f>O213*H213</f>
        <v>0</v>
      </c>
      <c r="Q213" s="253">
        <v>0</v>
      </c>
      <c r="R213" s="253">
        <f>Q213*H213</f>
        <v>0</v>
      </c>
      <c r="S213" s="253">
        <v>0</v>
      </c>
      <c r="T213" s="25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5" t="s">
        <v>333</v>
      </c>
      <c r="AT213" s="255" t="s">
        <v>198</v>
      </c>
      <c r="AU213" s="255" t="s">
        <v>85</v>
      </c>
      <c r="AY213" s="17" t="s">
        <v>154</v>
      </c>
      <c r="BE213" s="256">
        <f>IF(N213="základní",J213,0)</f>
        <v>0</v>
      </c>
      <c r="BF213" s="256">
        <f>IF(N213="snížená",J213,0)</f>
        <v>0</v>
      </c>
      <c r="BG213" s="256">
        <f>IF(N213="zákl. přenesená",J213,0)</f>
        <v>0</v>
      </c>
      <c r="BH213" s="256">
        <f>IF(N213="sníž. přenesená",J213,0)</f>
        <v>0</v>
      </c>
      <c r="BI213" s="256">
        <f>IF(N213="nulová",J213,0)</f>
        <v>0</v>
      </c>
      <c r="BJ213" s="17" t="s">
        <v>83</v>
      </c>
      <c r="BK213" s="256">
        <f>ROUND(I213*H213,2)</f>
        <v>0</v>
      </c>
      <c r="BL213" s="17" t="s">
        <v>333</v>
      </c>
      <c r="BM213" s="255" t="s">
        <v>856</v>
      </c>
    </row>
    <row r="214" s="2" customFormat="1">
      <c r="A214" s="38"/>
      <c r="B214" s="39"/>
      <c r="C214" s="40"/>
      <c r="D214" s="259" t="s">
        <v>202</v>
      </c>
      <c r="E214" s="40"/>
      <c r="F214" s="299" t="s">
        <v>344</v>
      </c>
      <c r="G214" s="40"/>
      <c r="H214" s="40"/>
      <c r="I214" s="154"/>
      <c r="J214" s="40"/>
      <c r="K214" s="40"/>
      <c r="L214" s="44"/>
      <c r="M214" s="300"/>
      <c r="N214" s="30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202</v>
      </c>
      <c r="AU214" s="17" t="s">
        <v>85</v>
      </c>
    </row>
    <row r="215" s="15" customFormat="1">
      <c r="A215" s="15"/>
      <c r="B215" s="280"/>
      <c r="C215" s="281"/>
      <c r="D215" s="259" t="s">
        <v>164</v>
      </c>
      <c r="E215" s="282" t="s">
        <v>1</v>
      </c>
      <c r="F215" s="283" t="s">
        <v>857</v>
      </c>
      <c r="G215" s="281"/>
      <c r="H215" s="282" t="s">
        <v>1</v>
      </c>
      <c r="I215" s="284"/>
      <c r="J215" s="281"/>
      <c r="K215" s="281"/>
      <c r="L215" s="285"/>
      <c r="M215" s="286"/>
      <c r="N215" s="287"/>
      <c r="O215" s="287"/>
      <c r="P215" s="287"/>
      <c r="Q215" s="287"/>
      <c r="R215" s="287"/>
      <c r="S215" s="287"/>
      <c r="T215" s="28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9" t="s">
        <v>164</v>
      </c>
      <c r="AU215" s="289" t="s">
        <v>85</v>
      </c>
      <c r="AV215" s="15" t="s">
        <v>83</v>
      </c>
      <c r="AW215" s="15" t="s">
        <v>31</v>
      </c>
      <c r="AX215" s="15" t="s">
        <v>75</v>
      </c>
      <c r="AY215" s="289" t="s">
        <v>154</v>
      </c>
    </row>
    <row r="216" s="13" customFormat="1">
      <c r="A216" s="13"/>
      <c r="B216" s="257"/>
      <c r="C216" s="258"/>
      <c r="D216" s="259" t="s">
        <v>164</v>
      </c>
      <c r="E216" s="260" t="s">
        <v>1</v>
      </c>
      <c r="F216" s="261" t="s">
        <v>858</v>
      </c>
      <c r="G216" s="258"/>
      <c r="H216" s="262">
        <v>1.5549999999999999</v>
      </c>
      <c r="I216" s="263"/>
      <c r="J216" s="258"/>
      <c r="K216" s="258"/>
      <c r="L216" s="264"/>
      <c r="M216" s="265"/>
      <c r="N216" s="266"/>
      <c r="O216" s="266"/>
      <c r="P216" s="266"/>
      <c r="Q216" s="266"/>
      <c r="R216" s="266"/>
      <c r="S216" s="266"/>
      <c r="T216" s="26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8" t="s">
        <v>164</v>
      </c>
      <c r="AU216" s="268" t="s">
        <v>85</v>
      </c>
      <c r="AV216" s="13" t="s">
        <v>85</v>
      </c>
      <c r="AW216" s="13" t="s">
        <v>31</v>
      </c>
      <c r="AX216" s="13" t="s">
        <v>75</v>
      </c>
      <c r="AY216" s="268" t="s">
        <v>154</v>
      </c>
    </row>
    <row r="217" s="14" customFormat="1">
      <c r="A217" s="14"/>
      <c r="B217" s="269"/>
      <c r="C217" s="270"/>
      <c r="D217" s="259" t="s">
        <v>164</v>
      </c>
      <c r="E217" s="271" t="s">
        <v>1</v>
      </c>
      <c r="F217" s="272" t="s">
        <v>166</v>
      </c>
      <c r="G217" s="270"/>
      <c r="H217" s="273">
        <v>1.5549999999999999</v>
      </c>
      <c r="I217" s="274"/>
      <c r="J217" s="270"/>
      <c r="K217" s="270"/>
      <c r="L217" s="275"/>
      <c r="M217" s="276"/>
      <c r="N217" s="277"/>
      <c r="O217" s="277"/>
      <c r="P217" s="277"/>
      <c r="Q217" s="277"/>
      <c r="R217" s="277"/>
      <c r="S217" s="277"/>
      <c r="T217" s="27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9" t="s">
        <v>164</v>
      </c>
      <c r="AU217" s="279" t="s">
        <v>85</v>
      </c>
      <c r="AV217" s="14" t="s">
        <v>162</v>
      </c>
      <c r="AW217" s="14" t="s">
        <v>31</v>
      </c>
      <c r="AX217" s="14" t="s">
        <v>83</v>
      </c>
      <c r="AY217" s="279" t="s">
        <v>154</v>
      </c>
    </row>
    <row r="218" s="2" customFormat="1" ht="201" customHeight="1">
      <c r="A218" s="38"/>
      <c r="B218" s="39"/>
      <c r="C218" s="290" t="s">
        <v>312</v>
      </c>
      <c r="D218" s="290" t="s">
        <v>198</v>
      </c>
      <c r="E218" s="291" t="s">
        <v>509</v>
      </c>
      <c r="F218" s="292" t="s">
        <v>510</v>
      </c>
      <c r="G218" s="293" t="s">
        <v>177</v>
      </c>
      <c r="H218" s="294">
        <v>3.1099999999999999</v>
      </c>
      <c r="I218" s="295"/>
      <c r="J218" s="296">
        <f>ROUND(I218*H218,2)</f>
        <v>0</v>
      </c>
      <c r="K218" s="292" t="s">
        <v>160</v>
      </c>
      <c r="L218" s="44"/>
      <c r="M218" s="297" t="s">
        <v>1</v>
      </c>
      <c r="N218" s="298" t="s">
        <v>40</v>
      </c>
      <c r="O218" s="91"/>
      <c r="P218" s="253">
        <f>O218*H218</f>
        <v>0</v>
      </c>
      <c r="Q218" s="253">
        <v>0</v>
      </c>
      <c r="R218" s="253">
        <f>Q218*H218</f>
        <v>0</v>
      </c>
      <c r="S218" s="253">
        <v>0</v>
      </c>
      <c r="T218" s="25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5" t="s">
        <v>333</v>
      </c>
      <c r="AT218" s="255" t="s">
        <v>198</v>
      </c>
      <c r="AU218" s="255" t="s">
        <v>85</v>
      </c>
      <c r="AY218" s="17" t="s">
        <v>154</v>
      </c>
      <c r="BE218" s="256">
        <f>IF(N218="základní",J218,0)</f>
        <v>0</v>
      </c>
      <c r="BF218" s="256">
        <f>IF(N218="snížená",J218,0)</f>
        <v>0</v>
      </c>
      <c r="BG218" s="256">
        <f>IF(N218="zákl. přenesená",J218,0)</f>
        <v>0</v>
      </c>
      <c r="BH218" s="256">
        <f>IF(N218="sníž. přenesená",J218,0)</f>
        <v>0</v>
      </c>
      <c r="BI218" s="256">
        <f>IF(N218="nulová",J218,0)</f>
        <v>0</v>
      </c>
      <c r="BJ218" s="17" t="s">
        <v>83</v>
      </c>
      <c r="BK218" s="256">
        <f>ROUND(I218*H218,2)</f>
        <v>0</v>
      </c>
      <c r="BL218" s="17" t="s">
        <v>333</v>
      </c>
      <c r="BM218" s="255" t="s">
        <v>859</v>
      </c>
    </row>
    <row r="219" s="2" customFormat="1">
      <c r="A219" s="38"/>
      <c r="B219" s="39"/>
      <c r="C219" s="40"/>
      <c r="D219" s="259" t="s">
        <v>202</v>
      </c>
      <c r="E219" s="40"/>
      <c r="F219" s="299" t="s">
        <v>344</v>
      </c>
      <c r="G219" s="40"/>
      <c r="H219" s="40"/>
      <c r="I219" s="154"/>
      <c r="J219" s="40"/>
      <c r="K219" s="40"/>
      <c r="L219" s="44"/>
      <c r="M219" s="300"/>
      <c r="N219" s="30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202</v>
      </c>
      <c r="AU219" s="17" t="s">
        <v>85</v>
      </c>
    </row>
    <row r="220" s="15" customFormat="1">
      <c r="A220" s="15"/>
      <c r="B220" s="280"/>
      <c r="C220" s="281"/>
      <c r="D220" s="259" t="s">
        <v>164</v>
      </c>
      <c r="E220" s="282" t="s">
        <v>1</v>
      </c>
      <c r="F220" s="283" t="s">
        <v>681</v>
      </c>
      <c r="G220" s="281"/>
      <c r="H220" s="282" t="s">
        <v>1</v>
      </c>
      <c r="I220" s="284"/>
      <c r="J220" s="281"/>
      <c r="K220" s="281"/>
      <c r="L220" s="285"/>
      <c r="M220" s="286"/>
      <c r="N220" s="287"/>
      <c r="O220" s="287"/>
      <c r="P220" s="287"/>
      <c r="Q220" s="287"/>
      <c r="R220" s="287"/>
      <c r="S220" s="287"/>
      <c r="T220" s="28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9" t="s">
        <v>164</v>
      </c>
      <c r="AU220" s="289" t="s">
        <v>85</v>
      </c>
      <c r="AV220" s="15" t="s">
        <v>83</v>
      </c>
      <c r="AW220" s="15" t="s">
        <v>31</v>
      </c>
      <c r="AX220" s="15" t="s">
        <v>75</v>
      </c>
      <c r="AY220" s="289" t="s">
        <v>154</v>
      </c>
    </row>
    <row r="221" s="13" customFormat="1">
      <c r="A221" s="13"/>
      <c r="B221" s="257"/>
      <c r="C221" s="258"/>
      <c r="D221" s="259" t="s">
        <v>164</v>
      </c>
      <c r="E221" s="260" t="s">
        <v>1</v>
      </c>
      <c r="F221" s="261" t="s">
        <v>860</v>
      </c>
      <c r="G221" s="258"/>
      <c r="H221" s="262">
        <v>3.1099999999999999</v>
      </c>
      <c r="I221" s="263"/>
      <c r="J221" s="258"/>
      <c r="K221" s="258"/>
      <c r="L221" s="264"/>
      <c r="M221" s="265"/>
      <c r="N221" s="266"/>
      <c r="O221" s="266"/>
      <c r="P221" s="266"/>
      <c r="Q221" s="266"/>
      <c r="R221" s="266"/>
      <c r="S221" s="266"/>
      <c r="T221" s="26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8" t="s">
        <v>164</v>
      </c>
      <c r="AU221" s="268" t="s">
        <v>85</v>
      </c>
      <c r="AV221" s="13" t="s">
        <v>85</v>
      </c>
      <c r="AW221" s="13" t="s">
        <v>31</v>
      </c>
      <c r="AX221" s="13" t="s">
        <v>75</v>
      </c>
      <c r="AY221" s="268" t="s">
        <v>154</v>
      </c>
    </row>
    <row r="222" s="14" customFormat="1">
      <c r="A222" s="14"/>
      <c r="B222" s="269"/>
      <c r="C222" s="270"/>
      <c r="D222" s="259" t="s">
        <v>164</v>
      </c>
      <c r="E222" s="271" t="s">
        <v>1</v>
      </c>
      <c r="F222" s="272" t="s">
        <v>166</v>
      </c>
      <c r="G222" s="270"/>
      <c r="H222" s="273">
        <v>3.1099999999999999</v>
      </c>
      <c r="I222" s="274"/>
      <c r="J222" s="270"/>
      <c r="K222" s="270"/>
      <c r="L222" s="275"/>
      <c r="M222" s="276"/>
      <c r="N222" s="277"/>
      <c r="O222" s="277"/>
      <c r="P222" s="277"/>
      <c r="Q222" s="277"/>
      <c r="R222" s="277"/>
      <c r="S222" s="277"/>
      <c r="T222" s="27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9" t="s">
        <v>164</v>
      </c>
      <c r="AU222" s="279" t="s">
        <v>85</v>
      </c>
      <c r="AV222" s="14" t="s">
        <v>162</v>
      </c>
      <c r="AW222" s="14" t="s">
        <v>31</v>
      </c>
      <c r="AX222" s="14" t="s">
        <v>83</v>
      </c>
      <c r="AY222" s="279" t="s">
        <v>154</v>
      </c>
    </row>
    <row r="223" s="2" customFormat="1" ht="78" customHeight="1">
      <c r="A223" s="38"/>
      <c r="B223" s="39"/>
      <c r="C223" s="290" t="s">
        <v>316</v>
      </c>
      <c r="D223" s="290" t="s">
        <v>198</v>
      </c>
      <c r="E223" s="291" t="s">
        <v>810</v>
      </c>
      <c r="F223" s="292" t="s">
        <v>861</v>
      </c>
      <c r="G223" s="293" t="s">
        <v>177</v>
      </c>
      <c r="H223" s="294">
        <v>11</v>
      </c>
      <c r="I223" s="295"/>
      <c r="J223" s="296">
        <f>ROUND(I223*H223,2)</f>
        <v>0</v>
      </c>
      <c r="K223" s="292" t="s">
        <v>160</v>
      </c>
      <c r="L223" s="44"/>
      <c r="M223" s="297" t="s">
        <v>1</v>
      </c>
      <c r="N223" s="298" t="s">
        <v>40</v>
      </c>
      <c r="O223" s="91"/>
      <c r="P223" s="253">
        <f>O223*H223</f>
        <v>0</v>
      </c>
      <c r="Q223" s="253">
        <v>0</v>
      </c>
      <c r="R223" s="253">
        <f>Q223*H223</f>
        <v>0</v>
      </c>
      <c r="S223" s="253">
        <v>0</v>
      </c>
      <c r="T223" s="25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5" t="s">
        <v>333</v>
      </c>
      <c r="AT223" s="255" t="s">
        <v>198</v>
      </c>
      <c r="AU223" s="255" t="s">
        <v>85</v>
      </c>
      <c r="AY223" s="17" t="s">
        <v>154</v>
      </c>
      <c r="BE223" s="256">
        <f>IF(N223="základní",J223,0)</f>
        <v>0</v>
      </c>
      <c r="BF223" s="256">
        <f>IF(N223="snížená",J223,0)</f>
        <v>0</v>
      </c>
      <c r="BG223" s="256">
        <f>IF(N223="zákl. přenesená",J223,0)</f>
        <v>0</v>
      </c>
      <c r="BH223" s="256">
        <f>IF(N223="sníž. přenesená",J223,0)</f>
        <v>0</v>
      </c>
      <c r="BI223" s="256">
        <f>IF(N223="nulová",J223,0)</f>
        <v>0</v>
      </c>
      <c r="BJ223" s="17" t="s">
        <v>83</v>
      </c>
      <c r="BK223" s="256">
        <f>ROUND(I223*H223,2)</f>
        <v>0</v>
      </c>
      <c r="BL223" s="17" t="s">
        <v>333</v>
      </c>
      <c r="BM223" s="255" t="s">
        <v>862</v>
      </c>
    </row>
    <row r="224" s="2" customFormat="1">
      <c r="A224" s="38"/>
      <c r="B224" s="39"/>
      <c r="C224" s="40"/>
      <c r="D224" s="259" t="s">
        <v>202</v>
      </c>
      <c r="E224" s="40"/>
      <c r="F224" s="299" t="s">
        <v>863</v>
      </c>
      <c r="G224" s="40"/>
      <c r="H224" s="40"/>
      <c r="I224" s="154"/>
      <c r="J224" s="40"/>
      <c r="K224" s="40"/>
      <c r="L224" s="44"/>
      <c r="M224" s="300"/>
      <c r="N224" s="30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202</v>
      </c>
      <c r="AU224" s="17" t="s">
        <v>85</v>
      </c>
    </row>
    <row r="225" s="15" customFormat="1">
      <c r="A225" s="15"/>
      <c r="B225" s="280"/>
      <c r="C225" s="281"/>
      <c r="D225" s="259" t="s">
        <v>164</v>
      </c>
      <c r="E225" s="282" t="s">
        <v>1</v>
      </c>
      <c r="F225" s="283" t="s">
        <v>864</v>
      </c>
      <c r="G225" s="281"/>
      <c r="H225" s="282" t="s">
        <v>1</v>
      </c>
      <c r="I225" s="284"/>
      <c r="J225" s="281"/>
      <c r="K225" s="281"/>
      <c r="L225" s="285"/>
      <c r="M225" s="286"/>
      <c r="N225" s="287"/>
      <c r="O225" s="287"/>
      <c r="P225" s="287"/>
      <c r="Q225" s="287"/>
      <c r="R225" s="287"/>
      <c r="S225" s="287"/>
      <c r="T225" s="28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9" t="s">
        <v>164</v>
      </c>
      <c r="AU225" s="289" t="s">
        <v>85</v>
      </c>
      <c r="AV225" s="15" t="s">
        <v>83</v>
      </c>
      <c r="AW225" s="15" t="s">
        <v>31</v>
      </c>
      <c r="AX225" s="15" t="s">
        <v>75</v>
      </c>
      <c r="AY225" s="289" t="s">
        <v>154</v>
      </c>
    </row>
    <row r="226" s="13" customFormat="1">
      <c r="A226" s="13"/>
      <c r="B226" s="257"/>
      <c r="C226" s="258"/>
      <c r="D226" s="259" t="s">
        <v>164</v>
      </c>
      <c r="E226" s="260" t="s">
        <v>1</v>
      </c>
      <c r="F226" s="261" t="s">
        <v>113</v>
      </c>
      <c r="G226" s="258"/>
      <c r="H226" s="262">
        <v>11</v>
      </c>
      <c r="I226" s="263"/>
      <c r="J226" s="258"/>
      <c r="K226" s="258"/>
      <c r="L226" s="264"/>
      <c r="M226" s="265"/>
      <c r="N226" s="266"/>
      <c r="O226" s="266"/>
      <c r="P226" s="266"/>
      <c r="Q226" s="266"/>
      <c r="R226" s="266"/>
      <c r="S226" s="266"/>
      <c r="T226" s="26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8" t="s">
        <v>164</v>
      </c>
      <c r="AU226" s="268" t="s">
        <v>85</v>
      </c>
      <c r="AV226" s="13" t="s">
        <v>85</v>
      </c>
      <c r="AW226" s="13" t="s">
        <v>31</v>
      </c>
      <c r="AX226" s="13" t="s">
        <v>75</v>
      </c>
      <c r="AY226" s="268" t="s">
        <v>154</v>
      </c>
    </row>
    <row r="227" s="14" customFormat="1">
      <c r="A227" s="14"/>
      <c r="B227" s="269"/>
      <c r="C227" s="270"/>
      <c r="D227" s="259" t="s">
        <v>164</v>
      </c>
      <c r="E227" s="271" t="s">
        <v>1</v>
      </c>
      <c r="F227" s="272" t="s">
        <v>166</v>
      </c>
      <c r="G227" s="270"/>
      <c r="H227" s="273">
        <v>11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9" t="s">
        <v>164</v>
      </c>
      <c r="AU227" s="279" t="s">
        <v>85</v>
      </c>
      <c r="AV227" s="14" t="s">
        <v>162</v>
      </c>
      <c r="AW227" s="14" t="s">
        <v>31</v>
      </c>
      <c r="AX227" s="14" t="s">
        <v>83</v>
      </c>
      <c r="AY227" s="279" t="s">
        <v>154</v>
      </c>
    </row>
    <row r="228" s="12" customFormat="1" ht="22.8" customHeight="1">
      <c r="A228" s="12"/>
      <c r="B228" s="227"/>
      <c r="C228" s="228"/>
      <c r="D228" s="229" t="s">
        <v>74</v>
      </c>
      <c r="E228" s="241" t="s">
        <v>124</v>
      </c>
      <c r="F228" s="241" t="s">
        <v>688</v>
      </c>
      <c r="G228" s="228"/>
      <c r="H228" s="228"/>
      <c r="I228" s="231"/>
      <c r="J228" s="242">
        <f>BK228</f>
        <v>0</v>
      </c>
      <c r="K228" s="228"/>
      <c r="L228" s="233"/>
      <c r="M228" s="234"/>
      <c r="N228" s="235"/>
      <c r="O228" s="235"/>
      <c r="P228" s="236">
        <f>SUM(P229:P232)</f>
        <v>0</v>
      </c>
      <c r="Q228" s="235"/>
      <c r="R228" s="236">
        <f>SUM(R229:R232)</f>
        <v>0</v>
      </c>
      <c r="S228" s="235"/>
      <c r="T228" s="237">
        <f>SUM(T229:T232)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8" t="s">
        <v>191</v>
      </c>
      <c r="AT228" s="239" t="s">
        <v>74</v>
      </c>
      <c r="AU228" s="239" t="s">
        <v>83</v>
      </c>
      <c r="AY228" s="238" t="s">
        <v>154</v>
      </c>
      <c r="BK228" s="240">
        <f>SUM(BK229:BK232)</f>
        <v>0</v>
      </c>
    </row>
    <row r="229" s="2" customFormat="1" ht="21.75" customHeight="1">
      <c r="A229" s="38"/>
      <c r="B229" s="39"/>
      <c r="C229" s="290" t="s">
        <v>323</v>
      </c>
      <c r="D229" s="290" t="s">
        <v>198</v>
      </c>
      <c r="E229" s="291" t="s">
        <v>689</v>
      </c>
      <c r="F229" s="292" t="s">
        <v>690</v>
      </c>
      <c r="G229" s="293" t="s">
        <v>159</v>
      </c>
      <c r="H229" s="294">
        <v>1</v>
      </c>
      <c r="I229" s="295"/>
      <c r="J229" s="296">
        <f>ROUND(I229*H229,2)</f>
        <v>0</v>
      </c>
      <c r="K229" s="292" t="s">
        <v>691</v>
      </c>
      <c r="L229" s="44"/>
      <c r="M229" s="297" t="s">
        <v>1</v>
      </c>
      <c r="N229" s="298" t="s">
        <v>40</v>
      </c>
      <c r="O229" s="91"/>
      <c r="P229" s="253">
        <f>O229*H229</f>
        <v>0</v>
      </c>
      <c r="Q229" s="253">
        <v>0</v>
      </c>
      <c r="R229" s="253">
        <f>Q229*H229</f>
        <v>0</v>
      </c>
      <c r="S229" s="253">
        <v>0</v>
      </c>
      <c r="T229" s="25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5" t="s">
        <v>333</v>
      </c>
      <c r="AT229" s="255" t="s">
        <v>198</v>
      </c>
      <c r="AU229" s="255" t="s">
        <v>85</v>
      </c>
      <c r="AY229" s="17" t="s">
        <v>154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7" t="s">
        <v>83</v>
      </c>
      <c r="BK229" s="256">
        <f>ROUND(I229*H229,2)</f>
        <v>0</v>
      </c>
      <c r="BL229" s="17" t="s">
        <v>333</v>
      </c>
      <c r="BM229" s="255" t="s">
        <v>865</v>
      </c>
    </row>
    <row r="230" s="15" customFormat="1">
      <c r="A230" s="15"/>
      <c r="B230" s="280"/>
      <c r="C230" s="281"/>
      <c r="D230" s="259" t="s">
        <v>164</v>
      </c>
      <c r="E230" s="282" t="s">
        <v>1</v>
      </c>
      <c r="F230" s="283" t="s">
        <v>693</v>
      </c>
      <c r="G230" s="281"/>
      <c r="H230" s="282" t="s">
        <v>1</v>
      </c>
      <c r="I230" s="284"/>
      <c r="J230" s="281"/>
      <c r="K230" s="281"/>
      <c r="L230" s="285"/>
      <c r="M230" s="286"/>
      <c r="N230" s="287"/>
      <c r="O230" s="287"/>
      <c r="P230" s="287"/>
      <c r="Q230" s="287"/>
      <c r="R230" s="287"/>
      <c r="S230" s="287"/>
      <c r="T230" s="28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9" t="s">
        <v>164</v>
      </c>
      <c r="AU230" s="289" t="s">
        <v>85</v>
      </c>
      <c r="AV230" s="15" t="s">
        <v>83</v>
      </c>
      <c r="AW230" s="15" t="s">
        <v>31</v>
      </c>
      <c r="AX230" s="15" t="s">
        <v>75</v>
      </c>
      <c r="AY230" s="289" t="s">
        <v>154</v>
      </c>
    </row>
    <row r="231" s="13" customFormat="1">
      <c r="A231" s="13"/>
      <c r="B231" s="257"/>
      <c r="C231" s="258"/>
      <c r="D231" s="259" t="s">
        <v>164</v>
      </c>
      <c r="E231" s="260" t="s">
        <v>1</v>
      </c>
      <c r="F231" s="261" t="s">
        <v>83</v>
      </c>
      <c r="G231" s="258"/>
      <c r="H231" s="262">
        <v>1</v>
      </c>
      <c r="I231" s="263"/>
      <c r="J231" s="258"/>
      <c r="K231" s="258"/>
      <c r="L231" s="264"/>
      <c r="M231" s="265"/>
      <c r="N231" s="266"/>
      <c r="O231" s="266"/>
      <c r="P231" s="266"/>
      <c r="Q231" s="266"/>
      <c r="R231" s="266"/>
      <c r="S231" s="266"/>
      <c r="T231" s="26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8" t="s">
        <v>164</v>
      </c>
      <c r="AU231" s="268" t="s">
        <v>85</v>
      </c>
      <c r="AV231" s="13" t="s">
        <v>85</v>
      </c>
      <c r="AW231" s="13" t="s">
        <v>31</v>
      </c>
      <c r="AX231" s="13" t="s">
        <v>75</v>
      </c>
      <c r="AY231" s="268" t="s">
        <v>154</v>
      </c>
    </row>
    <row r="232" s="14" customFormat="1">
      <c r="A232" s="14"/>
      <c r="B232" s="269"/>
      <c r="C232" s="270"/>
      <c r="D232" s="259" t="s">
        <v>164</v>
      </c>
      <c r="E232" s="271" t="s">
        <v>1</v>
      </c>
      <c r="F232" s="272" t="s">
        <v>166</v>
      </c>
      <c r="G232" s="270"/>
      <c r="H232" s="273">
        <v>1</v>
      </c>
      <c r="I232" s="274"/>
      <c r="J232" s="270"/>
      <c r="K232" s="270"/>
      <c r="L232" s="275"/>
      <c r="M232" s="302"/>
      <c r="N232" s="303"/>
      <c r="O232" s="303"/>
      <c r="P232" s="303"/>
      <c r="Q232" s="303"/>
      <c r="R232" s="303"/>
      <c r="S232" s="303"/>
      <c r="T232" s="30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9" t="s">
        <v>164</v>
      </c>
      <c r="AU232" s="279" t="s">
        <v>85</v>
      </c>
      <c r="AV232" s="14" t="s">
        <v>162</v>
      </c>
      <c r="AW232" s="14" t="s">
        <v>31</v>
      </c>
      <c r="AX232" s="14" t="s">
        <v>83</v>
      </c>
      <c r="AY232" s="279" t="s">
        <v>154</v>
      </c>
    </row>
    <row r="233" s="2" customFormat="1" ht="6.96" customHeight="1">
      <c r="A233" s="38"/>
      <c r="B233" s="66"/>
      <c r="C233" s="67"/>
      <c r="D233" s="67"/>
      <c r="E233" s="67"/>
      <c r="F233" s="67"/>
      <c r="G233" s="67"/>
      <c r="H233" s="67"/>
      <c r="I233" s="192"/>
      <c r="J233" s="67"/>
      <c r="K233" s="67"/>
      <c r="L233" s="44"/>
      <c r="M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</sheetData>
  <sheetProtection sheet="1" autoFilter="0" formatColumns="0" formatRows="0" objects="1" scenarios="1" spinCount="100000" saltValue="ipFP7HB7+C0O3IKo9e0gwneMs6gU+qcQ4LAKFoghYYEribmwYhXsDxdhnFi8wW2aOBZ1BQOPihuxpCAR4jBG3A==" hashValue="68T6+MU7I2TcpMhpY3k3sQ9Z3f+mfPs6Hv1Acfd9781P1cdglExnZ7S3mH83yzN+A8tWFZLuE3qGARh0Kkpykg==" algorithmName="SHA-512" password="CC35"/>
  <autoFilter ref="C120:K23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 Lukáš</dc:creator>
  <cp:lastModifiedBy>Kot Lukáš</cp:lastModifiedBy>
  <dcterms:created xsi:type="dcterms:W3CDTF">2020-04-07T06:57:31Z</dcterms:created>
  <dcterms:modified xsi:type="dcterms:W3CDTF">2020-04-07T06:57:50Z</dcterms:modified>
</cp:coreProperties>
</file>